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A2DFB0B9-7BE1-4AE5-BA7A-C62470A4AAAB}" xr6:coauthVersionLast="43" xr6:coauthVersionMax="43" xr10:uidLastSave="{00000000-0000-0000-0000-000000000000}"/>
  <workbookProtection workbookAlgorithmName="SHA-512" workbookHashValue="ngziJDEdz9LejIdLu/8IumRjhJ3gBCh0WARE6Ubfj9xcyXO5t6hP6HOGc//9IwINHbIjim8olQmPwLmcGTdAyg==" workbookSaltValue="0ETxWO6BEvR1DgD2Td2BLw==" workbookSpinCount="100000" lockStructure="1"/>
  <bookViews>
    <workbookView xWindow="-120" yWindow="-120" windowWidth="29040" windowHeight="15225" xr2:uid="{00000000-000D-0000-FFFF-FFFF00000000}"/>
  </bookViews>
  <sheets>
    <sheet name="Title Page" sheetId="36" r:id="rId1"/>
    <sheet name="Table of Contents" sheetId="35" r:id="rId2"/>
    <sheet name="Flow Rate" sheetId="28" r:id="rId3"/>
    <sheet name="Density Multiplier" sheetId="37" r:id="rId4"/>
    <sheet name="Alcohol Multiplier" sheetId="38" r:id="rId5"/>
    <sheet name="Fuel Pressure Multiplier 1" sheetId="30" r:id="rId6"/>
    <sheet name="Fuel Pressure Multiplier 2" sheetId="31" r:id="rId7"/>
    <sheet name="Fuel Pressure Multiplier 3" sheetId="32" r:id="rId8"/>
    <sheet name="Offset Profile 1" sheetId="39" r:id="rId9"/>
    <sheet name="Offset Profile 2" sheetId="40" r:id="rId10"/>
    <sheet name="Offset Profile 3" sheetId="41" r:id="rId11"/>
    <sheet name="Temperature Adder" sheetId="44" r:id="rId12"/>
    <sheet name="Temperature Adder Multiplier" sheetId="45" r:id="rId13"/>
    <sheet name="Short Pulse Limit" sheetId="42" r:id="rId14"/>
    <sheet name="Short Pulse Adder 1" sheetId="46" r:id="rId15"/>
    <sheet name="Short Pulse Adder 2" sheetId="47" r:id="rId16"/>
    <sheet name="Short Pulse Adder 3" sheetId="48" r:id="rId17"/>
    <sheet name="Injector Gain" sheetId="43" r:id="rId18"/>
    <sheet name="Gain vs. Cylinder" sheetId="49" r:id="rId19"/>
    <sheet name="Limits" sheetId="50" r:id="rId20"/>
    <sheet name="Injector Profiles" sheetId="25" r:id="rId21"/>
    <sheet name="Pull-in High Current" sheetId="8" r:id="rId22"/>
    <sheet name="Peak High Current" sheetId="14" r:id="rId23"/>
    <sheet name="Peak Low Current" sheetId="15" r:id="rId24"/>
    <sheet name="Bypass High Current" sheetId="16" r:id="rId25"/>
    <sheet name="Bypass Low Current" sheetId="17" r:id="rId26"/>
    <sheet name="Hold High Current" sheetId="18" r:id="rId27"/>
    <sheet name="Hold Low Current" sheetId="19" r:id="rId28"/>
    <sheet name="Peak Period" sheetId="20" r:id="rId29"/>
    <sheet name="Bypass Period" sheetId="21" r:id="rId30"/>
    <sheet name="Peak to Bypass Recharge" sheetId="22" r:id="rId31"/>
    <sheet name="Bypass to Hold Recharge" sheetId="23" r:id="rId32"/>
    <sheet name="Boost Profile" sheetId="24" r:id="rId33"/>
    <sheet name="HP Pump Maximum Pressure" sheetId="27" r:id="rId34"/>
    <sheet name="Desired Fuel Pres Airmass Axis" sheetId="51" r:id="rId35"/>
    <sheet name="Desired Fuel Pressure" sheetId="52" r:id="rId36"/>
  </sheets>
  <externalReferences>
    <externalReference r:id="rId37"/>
    <externalReference r:id="rId38"/>
    <externalReference r:id="rId39"/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35" l="1"/>
  <c r="B39" i="35"/>
  <c r="B5" i="28" l="1"/>
  <c r="B7" i="30" l="1"/>
  <c r="C6" i="30"/>
  <c r="B8" i="37" s="1"/>
  <c r="D6" i="30"/>
  <c r="B9" i="37" s="1"/>
  <c r="E6" i="30"/>
  <c r="B10" i="37" s="1"/>
  <c r="F6" i="30"/>
  <c r="B11" i="37" s="1"/>
  <c r="G6" i="30"/>
  <c r="B12" i="37" s="1"/>
  <c r="H6" i="30"/>
  <c r="B13" i="37" s="1"/>
  <c r="I6" i="30"/>
  <c r="B14" i="37" s="1"/>
  <c r="J6" i="30"/>
  <c r="B15" i="37" s="1"/>
  <c r="K6" i="30"/>
  <c r="B16" i="37" s="1"/>
  <c r="L6" i="30"/>
  <c r="B17" i="37" s="1"/>
  <c r="M6" i="30"/>
  <c r="B18" i="37" s="1"/>
  <c r="N6" i="30"/>
  <c r="B19" i="37" s="1"/>
  <c r="O6" i="30"/>
  <c r="B20" i="37" s="1"/>
  <c r="P6" i="30"/>
  <c r="B21" i="37" s="1"/>
  <c r="Q6" i="30"/>
  <c r="B22" i="37" s="1"/>
  <c r="R6" i="30"/>
  <c r="B23" i="37" s="1"/>
  <c r="O7" i="30"/>
  <c r="R7" i="30"/>
  <c r="B6" i="30"/>
  <c r="B7" i="37" s="1"/>
  <c r="C7" i="30"/>
  <c r="D7" i="30"/>
  <c r="E7" i="30"/>
  <c r="F7" i="30"/>
  <c r="G7" i="30"/>
  <c r="H7" i="30"/>
  <c r="I7" i="30"/>
  <c r="J7" i="30"/>
  <c r="K7" i="30"/>
  <c r="L7" i="30"/>
  <c r="M7" i="30"/>
  <c r="N7" i="30"/>
  <c r="P7" i="30"/>
  <c r="Q7" i="30"/>
  <c r="F21" i="37" l="1"/>
  <c r="J21" i="37"/>
  <c r="N21" i="37"/>
  <c r="R21" i="37"/>
  <c r="D21" i="37"/>
  <c r="I21" i="37"/>
  <c r="O21" i="37"/>
  <c r="E21" i="37"/>
  <c r="K21" i="37"/>
  <c r="P21" i="37"/>
  <c r="G21" i="37"/>
  <c r="L21" i="37"/>
  <c r="Q21" i="37"/>
  <c r="C21" i="37"/>
  <c r="H21" i="37"/>
  <c r="M21" i="37"/>
  <c r="S21" i="37"/>
  <c r="D13" i="37"/>
  <c r="H13" i="37"/>
  <c r="L13" i="37"/>
  <c r="P13" i="37"/>
  <c r="E13" i="37"/>
  <c r="I13" i="37"/>
  <c r="M13" i="37"/>
  <c r="Q13" i="37"/>
  <c r="F13" i="37"/>
  <c r="J13" i="37"/>
  <c r="N13" i="37"/>
  <c r="R13" i="37"/>
  <c r="G13" i="37"/>
  <c r="K13" i="37"/>
  <c r="O13" i="37"/>
  <c r="C13" i="37"/>
  <c r="S13" i="37"/>
  <c r="E12" i="37"/>
  <c r="I12" i="37"/>
  <c r="M12" i="37"/>
  <c r="Q12" i="37"/>
  <c r="F12" i="37"/>
  <c r="J12" i="37"/>
  <c r="N12" i="37"/>
  <c r="R12" i="37"/>
  <c r="C12" i="37"/>
  <c r="G12" i="37"/>
  <c r="K12" i="37"/>
  <c r="O12" i="37"/>
  <c r="S12" i="37"/>
  <c r="H12" i="37"/>
  <c r="L12" i="37"/>
  <c r="P12" i="37"/>
  <c r="D12" i="37"/>
  <c r="E8" i="37"/>
  <c r="I8" i="37"/>
  <c r="M8" i="37"/>
  <c r="Q8" i="37"/>
  <c r="F8" i="37"/>
  <c r="J8" i="37"/>
  <c r="N8" i="37"/>
  <c r="R8" i="37"/>
  <c r="C8" i="37"/>
  <c r="G8" i="37"/>
  <c r="K8" i="37"/>
  <c r="O8" i="37"/>
  <c r="S8" i="37"/>
  <c r="L8" i="37"/>
  <c r="P8" i="37"/>
  <c r="D8" i="37"/>
  <c r="H8" i="37"/>
  <c r="C7" i="37"/>
  <c r="D7" i="37"/>
  <c r="H7" i="37"/>
  <c r="L7" i="37"/>
  <c r="P7" i="37"/>
  <c r="G7" i="37"/>
  <c r="M7" i="37"/>
  <c r="R7" i="37"/>
  <c r="N7" i="37"/>
  <c r="E7" i="37"/>
  <c r="J7" i="37"/>
  <c r="O7" i="37"/>
  <c r="F7" i="37"/>
  <c r="K7" i="37"/>
  <c r="Q7" i="37"/>
  <c r="I7" i="37"/>
  <c r="S7" i="37"/>
  <c r="E22" i="37"/>
  <c r="I22" i="37"/>
  <c r="M22" i="37"/>
  <c r="Q22" i="37"/>
  <c r="C22" i="37"/>
  <c r="H22" i="37"/>
  <c r="N22" i="37"/>
  <c r="S22" i="37"/>
  <c r="D22" i="37"/>
  <c r="J22" i="37"/>
  <c r="O22" i="37"/>
  <c r="F22" i="37"/>
  <c r="K22" i="37"/>
  <c r="P22" i="37"/>
  <c r="G22" i="37"/>
  <c r="L22" i="37"/>
  <c r="R22" i="37"/>
  <c r="C18" i="37"/>
  <c r="E18" i="37"/>
  <c r="I18" i="37"/>
  <c r="M18" i="37"/>
  <c r="Q18" i="37"/>
  <c r="G18" i="37"/>
  <c r="L18" i="37"/>
  <c r="R18" i="37"/>
  <c r="H18" i="37"/>
  <c r="N18" i="37"/>
  <c r="S18" i="37"/>
  <c r="D18" i="37"/>
  <c r="J18" i="37"/>
  <c r="O18" i="37"/>
  <c r="F18" i="37"/>
  <c r="K18" i="37"/>
  <c r="P18" i="37"/>
  <c r="C14" i="37"/>
  <c r="G14" i="37"/>
  <c r="K14" i="37"/>
  <c r="O14" i="37"/>
  <c r="S14" i="37"/>
  <c r="D14" i="37"/>
  <c r="H14" i="37"/>
  <c r="L14" i="37"/>
  <c r="P14" i="37"/>
  <c r="E14" i="37"/>
  <c r="I14" i="37"/>
  <c r="M14" i="37"/>
  <c r="Q14" i="37"/>
  <c r="F14" i="37"/>
  <c r="J14" i="37"/>
  <c r="N14" i="37"/>
  <c r="R14" i="37"/>
  <c r="C10" i="37"/>
  <c r="G10" i="37"/>
  <c r="K10" i="37"/>
  <c r="O10" i="37"/>
  <c r="S10" i="37"/>
  <c r="D10" i="37"/>
  <c r="H10" i="37"/>
  <c r="L10" i="37"/>
  <c r="P10" i="37"/>
  <c r="E10" i="37"/>
  <c r="I10" i="37"/>
  <c r="M10" i="37"/>
  <c r="Q10" i="37"/>
  <c r="J10" i="37"/>
  <c r="N10" i="37"/>
  <c r="R10" i="37"/>
  <c r="F10" i="37"/>
  <c r="D17" i="37"/>
  <c r="H17" i="37"/>
  <c r="L17" i="37"/>
  <c r="P17" i="37"/>
  <c r="E17" i="37"/>
  <c r="I17" i="37"/>
  <c r="M17" i="37"/>
  <c r="F17" i="37"/>
  <c r="J17" i="37"/>
  <c r="N17" i="37"/>
  <c r="R17" i="37"/>
  <c r="C17" i="37"/>
  <c r="Q17" i="37"/>
  <c r="G17" i="37"/>
  <c r="S17" i="37"/>
  <c r="K17" i="37"/>
  <c r="O17" i="37"/>
  <c r="D9" i="37"/>
  <c r="H9" i="37"/>
  <c r="L9" i="37"/>
  <c r="P9" i="37"/>
  <c r="E9" i="37"/>
  <c r="I9" i="37"/>
  <c r="M9" i="37"/>
  <c r="Q9" i="37"/>
  <c r="F9" i="37"/>
  <c r="J9" i="37"/>
  <c r="N9" i="37"/>
  <c r="R9" i="37"/>
  <c r="K9" i="37"/>
  <c r="O9" i="37"/>
  <c r="C9" i="37"/>
  <c r="S9" i="37"/>
  <c r="G9" i="37"/>
  <c r="C20" i="37"/>
  <c r="G20" i="37"/>
  <c r="K20" i="37"/>
  <c r="O20" i="37"/>
  <c r="S20" i="37"/>
  <c r="E20" i="37"/>
  <c r="J20" i="37"/>
  <c r="P20" i="37"/>
  <c r="F20" i="37"/>
  <c r="L20" i="37"/>
  <c r="Q20" i="37"/>
  <c r="H20" i="37"/>
  <c r="M20" i="37"/>
  <c r="R20" i="37"/>
  <c r="D20" i="37"/>
  <c r="I20" i="37"/>
  <c r="N20" i="37"/>
  <c r="E16" i="37"/>
  <c r="I16" i="37"/>
  <c r="M16" i="37"/>
  <c r="Q16" i="37"/>
  <c r="F16" i="37"/>
  <c r="J16" i="37"/>
  <c r="N16" i="37"/>
  <c r="R16" i="37"/>
  <c r="C16" i="37"/>
  <c r="G16" i="37"/>
  <c r="K16" i="37"/>
  <c r="O16" i="37"/>
  <c r="S16" i="37"/>
  <c r="D16" i="37"/>
  <c r="H16" i="37"/>
  <c r="L16" i="37"/>
  <c r="P16" i="37"/>
  <c r="D23" i="37"/>
  <c r="H23" i="37"/>
  <c r="L23" i="37"/>
  <c r="P23" i="37"/>
  <c r="G23" i="37"/>
  <c r="M23" i="37"/>
  <c r="R23" i="37"/>
  <c r="C23" i="37"/>
  <c r="I23" i="37"/>
  <c r="S23" i="37"/>
  <c r="E23" i="37"/>
  <c r="J23" i="37"/>
  <c r="O23" i="37"/>
  <c r="F23" i="37"/>
  <c r="K23" i="37"/>
  <c r="Q23" i="37"/>
  <c r="N23" i="37"/>
  <c r="D19" i="37"/>
  <c r="H19" i="37"/>
  <c r="L19" i="37"/>
  <c r="P19" i="37"/>
  <c r="F19" i="37"/>
  <c r="K19" i="37"/>
  <c r="Q19" i="37"/>
  <c r="G19" i="37"/>
  <c r="M19" i="37"/>
  <c r="R19" i="37"/>
  <c r="C19" i="37"/>
  <c r="I19" i="37"/>
  <c r="N19" i="37"/>
  <c r="S19" i="37"/>
  <c r="E19" i="37"/>
  <c r="J19" i="37"/>
  <c r="O19" i="37"/>
  <c r="F15" i="37"/>
  <c r="J15" i="37"/>
  <c r="N15" i="37"/>
  <c r="R15" i="37"/>
  <c r="C15" i="37"/>
  <c r="G15" i="37"/>
  <c r="K15" i="37"/>
  <c r="O15" i="37"/>
  <c r="S15" i="37"/>
  <c r="D15" i="37"/>
  <c r="H15" i="37"/>
  <c r="L15" i="37"/>
  <c r="P15" i="37"/>
  <c r="E15" i="37"/>
  <c r="I15" i="37"/>
  <c r="M15" i="37"/>
  <c r="Q15" i="37"/>
  <c r="F11" i="37"/>
  <c r="J11" i="37"/>
  <c r="N11" i="37"/>
  <c r="R11" i="37"/>
  <c r="C11" i="37"/>
  <c r="G11" i="37"/>
  <c r="K11" i="37"/>
  <c r="O11" i="37"/>
  <c r="S11" i="37"/>
  <c r="D11" i="37"/>
  <c r="H11" i="37"/>
  <c r="L11" i="37"/>
  <c r="P11" i="37"/>
  <c r="I11" i="37"/>
  <c r="M11" i="37"/>
  <c r="Q11" i="37"/>
  <c r="E11" i="37"/>
  <c r="B7" i="44"/>
  <c r="B7" i="48"/>
  <c r="B7" i="47"/>
  <c r="B22" i="47"/>
  <c r="B22" i="46"/>
  <c r="B22" i="44"/>
  <c r="B22" i="48"/>
  <c r="B10" i="47"/>
  <c r="B10" i="46"/>
  <c r="B10" i="44"/>
  <c r="B10" i="48"/>
  <c r="B17" i="47"/>
  <c r="B17" i="46"/>
  <c r="B17" i="48"/>
  <c r="B17" i="44"/>
  <c r="B9" i="47"/>
  <c r="B9" i="48"/>
  <c r="B9" i="44"/>
  <c r="B20" i="48"/>
  <c r="B20" i="44"/>
  <c r="B20" i="47"/>
  <c r="B20" i="46"/>
  <c r="B16" i="48"/>
  <c r="B16" i="44"/>
  <c r="B16" i="47"/>
  <c r="B16" i="46"/>
  <c r="B12" i="48"/>
  <c r="B12" i="44"/>
  <c r="B12" i="47"/>
  <c r="B12" i="46"/>
  <c r="B8" i="48"/>
  <c r="B8" i="44"/>
  <c r="B8" i="47"/>
  <c r="B18" i="47"/>
  <c r="B18" i="46"/>
  <c r="B18" i="44"/>
  <c r="B18" i="48"/>
  <c r="B14" i="47"/>
  <c r="B14" i="46"/>
  <c r="B14" i="44"/>
  <c r="B14" i="48"/>
  <c r="B21" i="47"/>
  <c r="B21" i="46"/>
  <c r="B21" i="48"/>
  <c r="B21" i="44"/>
  <c r="B13" i="47"/>
  <c r="B13" i="46"/>
  <c r="B13" i="48"/>
  <c r="B13" i="44"/>
  <c r="B23" i="44"/>
  <c r="B23" i="48"/>
  <c r="B23" i="47"/>
  <c r="B19" i="44"/>
  <c r="B19" i="48"/>
  <c r="B19" i="47"/>
  <c r="B19" i="46"/>
  <c r="B15" i="44"/>
  <c r="B15" i="46"/>
  <c r="B15" i="48"/>
  <c r="B15" i="47"/>
  <c r="B11" i="44"/>
  <c r="B11" i="46"/>
  <c r="B11" i="48"/>
  <c r="B11" i="47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7" i="35"/>
  <c r="D6" i="48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D6" i="47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E6" i="46"/>
  <c r="F6" i="46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D6" i="46"/>
  <c r="B23" i="46"/>
  <c r="B9" i="46"/>
  <c r="B8" i="46"/>
  <c r="B7" i="46"/>
  <c r="C6" i="45"/>
  <c r="D6" i="45" s="1"/>
  <c r="E6" i="45" s="1"/>
  <c r="F6" i="45" s="1"/>
  <c r="G6" i="45" s="1"/>
  <c r="H6" i="45" s="1"/>
  <c r="I6" i="45" s="1"/>
  <c r="J6" i="45" s="1"/>
  <c r="R6" i="41"/>
  <c r="R7" i="41" s="1"/>
  <c r="Q6" i="41"/>
  <c r="Q7" i="41" s="1"/>
  <c r="P6" i="41"/>
  <c r="P7" i="41" s="1"/>
  <c r="O6" i="41"/>
  <c r="O7" i="41" s="1"/>
  <c r="N6" i="41"/>
  <c r="N7" i="41" s="1"/>
  <c r="M6" i="41"/>
  <c r="M7" i="41" s="1"/>
  <c r="L6" i="41"/>
  <c r="L7" i="41" s="1"/>
  <c r="K6" i="41"/>
  <c r="K7" i="41" s="1"/>
  <c r="J6" i="41"/>
  <c r="J7" i="41" s="1"/>
  <c r="I6" i="41"/>
  <c r="I7" i="41" s="1"/>
  <c r="H6" i="41"/>
  <c r="H7" i="41" s="1"/>
  <c r="G6" i="41"/>
  <c r="G7" i="41" s="1"/>
  <c r="F6" i="41"/>
  <c r="F7" i="41" s="1"/>
  <c r="E6" i="41"/>
  <c r="E7" i="41" s="1"/>
  <c r="D6" i="41"/>
  <c r="D7" i="41" s="1"/>
  <c r="C6" i="41"/>
  <c r="C7" i="41" s="1"/>
  <c r="B6" i="41"/>
  <c r="B7" i="41" s="1"/>
  <c r="R6" i="40"/>
  <c r="R7" i="40" s="1"/>
  <c r="Q6" i="40"/>
  <c r="Q7" i="40" s="1"/>
  <c r="P6" i="40"/>
  <c r="P7" i="40" s="1"/>
  <c r="O6" i="40"/>
  <c r="O7" i="40" s="1"/>
  <c r="N6" i="40"/>
  <c r="N7" i="40" s="1"/>
  <c r="M6" i="40"/>
  <c r="M7" i="40" s="1"/>
  <c r="L6" i="40"/>
  <c r="L7" i="40" s="1"/>
  <c r="K6" i="40"/>
  <c r="K7" i="40" s="1"/>
  <c r="J6" i="40"/>
  <c r="J7" i="40" s="1"/>
  <c r="I6" i="40"/>
  <c r="I7" i="40" s="1"/>
  <c r="H6" i="40"/>
  <c r="H7" i="40" s="1"/>
  <c r="G6" i="40"/>
  <c r="G7" i="40" s="1"/>
  <c r="F6" i="40"/>
  <c r="F7" i="40" s="1"/>
  <c r="E6" i="40"/>
  <c r="E7" i="40" s="1"/>
  <c r="D6" i="40"/>
  <c r="D7" i="40" s="1"/>
  <c r="C6" i="40"/>
  <c r="C7" i="40" s="1"/>
  <c r="B6" i="40"/>
  <c r="B7" i="40" s="1"/>
  <c r="R6" i="39"/>
  <c r="R7" i="39" s="1"/>
  <c r="Q6" i="39"/>
  <c r="Q7" i="39" s="1"/>
  <c r="P6" i="39"/>
  <c r="P7" i="39" s="1"/>
  <c r="O6" i="39"/>
  <c r="O7" i="39" s="1"/>
  <c r="N6" i="39"/>
  <c r="N7" i="39" s="1"/>
  <c r="M6" i="39"/>
  <c r="M7" i="39" s="1"/>
  <c r="L6" i="39"/>
  <c r="L7" i="39" s="1"/>
  <c r="K6" i="39"/>
  <c r="K7" i="39" s="1"/>
  <c r="J6" i="39"/>
  <c r="J7" i="39" s="1"/>
  <c r="I6" i="39"/>
  <c r="I7" i="39" s="1"/>
  <c r="H6" i="39"/>
  <c r="H7" i="39" s="1"/>
  <c r="G6" i="39"/>
  <c r="G7" i="39" s="1"/>
  <c r="F6" i="39"/>
  <c r="F7" i="39" s="1"/>
  <c r="E6" i="39"/>
  <c r="E7" i="39" s="1"/>
  <c r="D6" i="39"/>
  <c r="D7" i="39" s="1"/>
  <c r="C6" i="39"/>
  <c r="C7" i="39" s="1"/>
  <c r="B6" i="39"/>
  <c r="B7" i="39" s="1"/>
  <c r="C6" i="38"/>
  <c r="D6" i="38" s="1"/>
  <c r="E6" i="38" s="1"/>
  <c r="F6" i="38" s="1"/>
  <c r="G6" i="38" s="1"/>
  <c r="H6" i="38" s="1"/>
  <c r="I6" i="38" s="1"/>
  <c r="J6" i="38" s="1"/>
  <c r="D9" i="46" l="1"/>
  <c r="H9" i="46"/>
  <c r="L9" i="46"/>
  <c r="P9" i="46"/>
  <c r="E9" i="46"/>
  <c r="I9" i="46"/>
  <c r="M9" i="46"/>
  <c r="Q9" i="46"/>
  <c r="F9" i="46"/>
  <c r="J9" i="46"/>
  <c r="N9" i="46"/>
  <c r="R9" i="46"/>
  <c r="C9" i="46"/>
  <c r="S9" i="46"/>
  <c r="G9" i="46"/>
  <c r="K9" i="46"/>
  <c r="O9" i="46"/>
  <c r="D15" i="48"/>
  <c r="H15" i="48"/>
  <c r="L15" i="48"/>
  <c r="P15" i="48"/>
  <c r="E15" i="48"/>
  <c r="I15" i="48"/>
  <c r="M15" i="48"/>
  <c r="Q15" i="48"/>
  <c r="F15" i="48"/>
  <c r="J15" i="48"/>
  <c r="N15" i="48"/>
  <c r="R15" i="48"/>
  <c r="O15" i="48"/>
  <c r="C15" i="48"/>
  <c r="S15" i="48"/>
  <c r="K15" i="48"/>
  <c r="G15" i="48"/>
  <c r="D13" i="46"/>
  <c r="H13" i="46"/>
  <c r="L13" i="46"/>
  <c r="P13" i="46"/>
  <c r="E13" i="46"/>
  <c r="I13" i="46"/>
  <c r="M13" i="46"/>
  <c r="Q13" i="46"/>
  <c r="F13" i="46"/>
  <c r="J13" i="46"/>
  <c r="N13" i="46"/>
  <c r="R13" i="46"/>
  <c r="O13" i="46"/>
  <c r="C13" i="46"/>
  <c r="S13" i="46"/>
  <c r="G13" i="46"/>
  <c r="K13" i="46"/>
  <c r="C8" i="48"/>
  <c r="G8" i="48"/>
  <c r="K8" i="48"/>
  <c r="O8" i="48"/>
  <c r="S8" i="48"/>
  <c r="D8" i="48"/>
  <c r="H8" i="48"/>
  <c r="L8" i="48"/>
  <c r="P8" i="48"/>
  <c r="E8" i="48"/>
  <c r="I8" i="48"/>
  <c r="M8" i="48"/>
  <c r="Q8" i="48"/>
  <c r="F8" i="48"/>
  <c r="J8" i="48"/>
  <c r="R8" i="48"/>
  <c r="N8" i="48"/>
  <c r="F23" i="46"/>
  <c r="J23" i="46"/>
  <c r="N23" i="46"/>
  <c r="R23" i="46"/>
  <c r="E23" i="46"/>
  <c r="K23" i="46"/>
  <c r="P23" i="46"/>
  <c r="G23" i="46"/>
  <c r="L23" i="46"/>
  <c r="Q23" i="46"/>
  <c r="C23" i="46"/>
  <c r="H23" i="46"/>
  <c r="M23" i="46"/>
  <c r="S23" i="46"/>
  <c r="O23" i="46"/>
  <c r="D23" i="46"/>
  <c r="I23" i="46"/>
  <c r="F11" i="46"/>
  <c r="J11" i="46"/>
  <c r="N11" i="46"/>
  <c r="R11" i="46"/>
  <c r="C11" i="46"/>
  <c r="G11" i="46"/>
  <c r="K11" i="46"/>
  <c r="O11" i="46"/>
  <c r="S11" i="46"/>
  <c r="D11" i="46"/>
  <c r="H11" i="46"/>
  <c r="L11" i="46"/>
  <c r="P11" i="46"/>
  <c r="Q11" i="46"/>
  <c r="E11" i="46"/>
  <c r="I11" i="46"/>
  <c r="M11" i="46"/>
  <c r="F15" i="46"/>
  <c r="J15" i="46"/>
  <c r="N15" i="46"/>
  <c r="R15" i="46"/>
  <c r="C15" i="46"/>
  <c r="G15" i="46"/>
  <c r="K15" i="46"/>
  <c r="O15" i="46"/>
  <c r="S15" i="46"/>
  <c r="D15" i="46"/>
  <c r="H15" i="46"/>
  <c r="L15" i="46"/>
  <c r="P15" i="46"/>
  <c r="M15" i="46"/>
  <c r="Q15" i="46"/>
  <c r="E15" i="46"/>
  <c r="I15" i="46"/>
  <c r="D19" i="48"/>
  <c r="H19" i="48"/>
  <c r="L19" i="48"/>
  <c r="P19" i="48"/>
  <c r="E19" i="48"/>
  <c r="I19" i="48"/>
  <c r="M19" i="48"/>
  <c r="Q19" i="48"/>
  <c r="F19" i="48"/>
  <c r="J19" i="48"/>
  <c r="N19" i="48"/>
  <c r="R19" i="48"/>
  <c r="K19" i="48"/>
  <c r="O19" i="48"/>
  <c r="G19" i="48"/>
  <c r="S19" i="48"/>
  <c r="C19" i="48"/>
  <c r="E13" i="47"/>
  <c r="I13" i="47"/>
  <c r="M13" i="47"/>
  <c r="Q13" i="47"/>
  <c r="F13" i="47"/>
  <c r="J13" i="47"/>
  <c r="N13" i="47"/>
  <c r="R13" i="47"/>
  <c r="D13" i="47"/>
  <c r="H13" i="47"/>
  <c r="L13" i="47"/>
  <c r="P13" i="47"/>
  <c r="O13" i="47"/>
  <c r="C13" i="47"/>
  <c r="S13" i="47"/>
  <c r="G13" i="47"/>
  <c r="K13" i="47"/>
  <c r="E21" i="47"/>
  <c r="I21" i="47"/>
  <c r="M21" i="47"/>
  <c r="Q21" i="47"/>
  <c r="F21" i="47"/>
  <c r="J21" i="47"/>
  <c r="N21" i="47"/>
  <c r="R21" i="47"/>
  <c r="D21" i="47"/>
  <c r="H21" i="47"/>
  <c r="L21" i="47"/>
  <c r="P21" i="47"/>
  <c r="G21" i="47"/>
  <c r="K21" i="47"/>
  <c r="O21" i="47"/>
  <c r="C21" i="47"/>
  <c r="S21" i="47"/>
  <c r="D14" i="47"/>
  <c r="H14" i="47"/>
  <c r="L14" i="47"/>
  <c r="P14" i="47"/>
  <c r="E14" i="47"/>
  <c r="I14" i="47"/>
  <c r="M14" i="47"/>
  <c r="Q14" i="47"/>
  <c r="C14" i="47"/>
  <c r="G14" i="47"/>
  <c r="K14" i="47"/>
  <c r="O14" i="47"/>
  <c r="S14" i="47"/>
  <c r="N14" i="47"/>
  <c r="R14" i="47"/>
  <c r="F14" i="47"/>
  <c r="J14" i="47"/>
  <c r="D18" i="47"/>
  <c r="H18" i="47"/>
  <c r="L18" i="47"/>
  <c r="P18" i="47"/>
  <c r="E18" i="47"/>
  <c r="I18" i="47"/>
  <c r="M18" i="47"/>
  <c r="Q18" i="47"/>
  <c r="C18" i="47"/>
  <c r="G18" i="47"/>
  <c r="K18" i="47"/>
  <c r="O18" i="47"/>
  <c r="S18" i="47"/>
  <c r="J18" i="47"/>
  <c r="N18" i="47"/>
  <c r="R18" i="47"/>
  <c r="F18" i="47"/>
  <c r="E12" i="46"/>
  <c r="I12" i="46"/>
  <c r="M12" i="46"/>
  <c r="Q12" i="46"/>
  <c r="F12" i="46"/>
  <c r="J12" i="46"/>
  <c r="N12" i="46"/>
  <c r="R12" i="46"/>
  <c r="C12" i="46"/>
  <c r="G12" i="46"/>
  <c r="K12" i="46"/>
  <c r="O12" i="46"/>
  <c r="S12" i="46"/>
  <c r="P12" i="46"/>
  <c r="D12" i="46"/>
  <c r="H12" i="46"/>
  <c r="L12" i="46"/>
  <c r="E16" i="46"/>
  <c r="I16" i="46"/>
  <c r="M16" i="46"/>
  <c r="Q16" i="46"/>
  <c r="F16" i="46"/>
  <c r="J16" i="46"/>
  <c r="N16" i="46"/>
  <c r="R16" i="46"/>
  <c r="C16" i="46"/>
  <c r="G16" i="46"/>
  <c r="K16" i="46"/>
  <c r="O16" i="46"/>
  <c r="S16" i="46"/>
  <c r="L16" i="46"/>
  <c r="P16" i="46"/>
  <c r="D16" i="46"/>
  <c r="H16" i="46"/>
  <c r="E20" i="46"/>
  <c r="I20" i="46"/>
  <c r="M20" i="46"/>
  <c r="Q20" i="46"/>
  <c r="F20" i="46"/>
  <c r="J20" i="46"/>
  <c r="N20" i="46"/>
  <c r="R20" i="46"/>
  <c r="C20" i="46"/>
  <c r="G20" i="46"/>
  <c r="K20" i="46"/>
  <c r="O20" i="46"/>
  <c r="S20" i="46"/>
  <c r="H20" i="46"/>
  <c r="L20" i="46"/>
  <c r="P20" i="46"/>
  <c r="D20" i="46"/>
  <c r="F17" i="48"/>
  <c r="J17" i="48"/>
  <c r="N17" i="48"/>
  <c r="R17" i="48"/>
  <c r="C17" i="48"/>
  <c r="G17" i="48"/>
  <c r="K17" i="48"/>
  <c r="O17" i="48"/>
  <c r="S17" i="48"/>
  <c r="D17" i="48"/>
  <c r="H17" i="48"/>
  <c r="L17" i="48"/>
  <c r="P17" i="48"/>
  <c r="M17" i="48"/>
  <c r="Q17" i="48"/>
  <c r="I17" i="48"/>
  <c r="E17" i="48"/>
  <c r="S7" i="48"/>
  <c r="G7" i="48"/>
  <c r="K7" i="48"/>
  <c r="O7" i="48"/>
  <c r="C7" i="48"/>
  <c r="E7" i="48"/>
  <c r="I7" i="48"/>
  <c r="M7" i="48"/>
  <c r="D7" i="48"/>
  <c r="L7" i="48"/>
  <c r="R7" i="48"/>
  <c r="F7" i="48"/>
  <c r="N7" i="48"/>
  <c r="J7" i="48"/>
  <c r="Q7" i="48"/>
  <c r="H7" i="48"/>
  <c r="P7" i="48"/>
  <c r="D11" i="48"/>
  <c r="H11" i="48"/>
  <c r="L11" i="48"/>
  <c r="P11" i="48"/>
  <c r="E11" i="48"/>
  <c r="I11" i="48"/>
  <c r="M11" i="48"/>
  <c r="Q11" i="48"/>
  <c r="F11" i="48"/>
  <c r="J11" i="48"/>
  <c r="N11" i="48"/>
  <c r="R11" i="48"/>
  <c r="C11" i="48"/>
  <c r="S11" i="48"/>
  <c r="G11" i="48"/>
  <c r="O11" i="48"/>
  <c r="K11" i="48"/>
  <c r="D23" i="48"/>
  <c r="H23" i="48"/>
  <c r="L23" i="48"/>
  <c r="P23" i="48"/>
  <c r="E23" i="48"/>
  <c r="I23" i="48"/>
  <c r="M23" i="48"/>
  <c r="Q23" i="48"/>
  <c r="F23" i="48"/>
  <c r="J23" i="48"/>
  <c r="N23" i="48"/>
  <c r="R23" i="48"/>
  <c r="G23" i="48"/>
  <c r="K23" i="48"/>
  <c r="C23" i="48"/>
  <c r="S23" i="48"/>
  <c r="O23" i="48"/>
  <c r="C14" i="46"/>
  <c r="G14" i="46"/>
  <c r="K14" i="46"/>
  <c r="O14" i="46"/>
  <c r="S14" i="46"/>
  <c r="D14" i="46"/>
  <c r="H14" i="46"/>
  <c r="L14" i="46"/>
  <c r="P14" i="46"/>
  <c r="E14" i="46"/>
  <c r="I14" i="46"/>
  <c r="M14" i="46"/>
  <c r="Q14" i="46"/>
  <c r="N14" i="46"/>
  <c r="R14" i="46"/>
  <c r="F14" i="46"/>
  <c r="J14" i="46"/>
  <c r="C16" i="48"/>
  <c r="G16" i="48"/>
  <c r="K16" i="48"/>
  <c r="O16" i="48"/>
  <c r="S16" i="48"/>
  <c r="D16" i="48"/>
  <c r="H16" i="48"/>
  <c r="L16" i="48"/>
  <c r="P16" i="48"/>
  <c r="E16" i="48"/>
  <c r="I16" i="48"/>
  <c r="M16" i="48"/>
  <c r="Q16" i="48"/>
  <c r="N16" i="48"/>
  <c r="R16" i="48"/>
  <c r="J16" i="48"/>
  <c r="F16" i="48"/>
  <c r="F7" i="46"/>
  <c r="C7" i="46"/>
  <c r="E7" i="46"/>
  <c r="J7" i="46"/>
  <c r="N7" i="46"/>
  <c r="R7" i="46"/>
  <c r="G7" i="46"/>
  <c r="K7" i="46"/>
  <c r="O7" i="46"/>
  <c r="S7" i="46"/>
  <c r="H7" i="46"/>
  <c r="L7" i="46"/>
  <c r="P7" i="46"/>
  <c r="Q7" i="46"/>
  <c r="D7" i="46"/>
  <c r="I7" i="46"/>
  <c r="M7" i="46"/>
  <c r="C19" i="47"/>
  <c r="G19" i="47"/>
  <c r="K19" i="47"/>
  <c r="O19" i="47"/>
  <c r="S19" i="47"/>
  <c r="D19" i="47"/>
  <c r="H19" i="47"/>
  <c r="L19" i="47"/>
  <c r="P19" i="47"/>
  <c r="F19" i="47"/>
  <c r="J19" i="47"/>
  <c r="N19" i="47"/>
  <c r="R19" i="47"/>
  <c r="I19" i="47"/>
  <c r="M19" i="47"/>
  <c r="Q19" i="47"/>
  <c r="E19" i="47"/>
  <c r="D21" i="46"/>
  <c r="H21" i="46"/>
  <c r="L21" i="46"/>
  <c r="P21" i="46"/>
  <c r="E21" i="46"/>
  <c r="I21" i="46"/>
  <c r="M21" i="46"/>
  <c r="Q21" i="46"/>
  <c r="F21" i="46"/>
  <c r="J21" i="46"/>
  <c r="N21" i="46"/>
  <c r="R21" i="46"/>
  <c r="G21" i="46"/>
  <c r="K21" i="46"/>
  <c r="O21" i="46"/>
  <c r="C21" i="46"/>
  <c r="S21" i="46"/>
  <c r="C18" i="46"/>
  <c r="G18" i="46"/>
  <c r="K18" i="46"/>
  <c r="O18" i="46"/>
  <c r="S18" i="46"/>
  <c r="D18" i="46"/>
  <c r="H18" i="46"/>
  <c r="L18" i="46"/>
  <c r="P18" i="46"/>
  <c r="E18" i="46"/>
  <c r="I18" i="46"/>
  <c r="M18" i="46"/>
  <c r="Q18" i="46"/>
  <c r="J18" i="46"/>
  <c r="N18" i="46"/>
  <c r="R18" i="46"/>
  <c r="F18" i="46"/>
  <c r="C12" i="48"/>
  <c r="G12" i="48"/>
  <c r="K12" i="48"/>
  <c r="O12" i="48"/>
  <c r="S12" i="48"/>
  <c r="D12" i="48"/>
  <c r="H12" i="48"/>
  <c r="L12" i="48"/>
  <c r="P12" i="48"/>
  <c r="E12" i="48"/>
  <c r="I12" i="48"/>
  <c r="M12" i="48"/>
  <c r="Q12" i="48"/>
  <c r="R12" i="48"/>
  <c r="F12" i="48"/>
  <c r="N12" i="48"/>
  <c r="J12" i="48"/>
  <c r="C20" i="48"/>
  <c r="G20" i="48"/>
  <c r="K20" i="48"/>
  <c r="O20" i="48"/>
  <c r="S20" i="48"/>
  <c r="D20" i="48"/>
  <c r="H20" i="48"/>
  <c r="L20" i="48"/>
  <c r="P20" i="48"/>
  <c r="E20" i="48"/>
  <c r="I20" i="48"/>
  <c r="M20" i="48"/>
  <c r="Q20" i="48"/>
  <c r="J20" i="48"/>
  <c r="N20" i="48"/>
  <c r="F20" i="48"/>
  <c r="R20" i="48"/>
  <c r="E10" i="48"/>
  <c r="I10" i="48"/>
  <c r="M10" i="48"/>
  <c r="Q10" i="48"/>
  <c r="F10" i="48"/>
  <c r="J10" i="48"/>
  <c r="N10" i="48"/>
  <c r="R10" i="48"/>
  <c r="C10" i="48"/>
  <c r="G10" i="48"/>
  <c r="K10" i="48"/>
  <c r="O10" i="48"/>
  <c r="S10" i="48"/>
  <c r="D10" i="48"/>
  <c r="H10" i="48"/>
  <c r="P10" i="48"/>
  <c r="L10" i="48"/>
  <c r="E22" i="48"/>
  <c r="I22" i="48"/>
  <c r="M22" i="48"/>
  <c r="Q22" i="48"/>
  <c r="F22" i="48"/>
  <c r="J22" i="48"/>
  <c r="N22" i="48"/>
  <c r="R22" i="48"/>
  <c r="C22" i="48"/>
  <c r="G22" i="48"/>
  <c r="K22" i="48"/>
  <c r="O22" i="48"/>
  <c r="S22" i="48"/>
  <c r="H22" i="48"/>
  <c r="L22" i="48"/>
  <c r="D22" i="48"/>
  <c r="P22" i="48"/>
  <c r="G7" i="47"/>
  <c r="K7" i="47"/>
  <c r="O7" i="47"/>
  <c r="S7" i="47"/>
  <c r="F7" i="47"/>
  <c r="H7" i="47"/>
  <c r="M7" i="47"/>
  <c r="R7" i="47"/>
  <c r="I7" i="47"/>
  <c r="N7" i="47"/>
  <c r="C7" i="47"/>
  <c r="D7" i="47"/>
  <c r="J7" i="47"/>
  <c r="P7" i="47"/>
  <c r="E7" i="47"/>
  <c r="L7" i="47"/>
  <c r="Q7" i="47"/>
  <c r="E14" i="48"/>
  <c r="I14" i="48"/>
  <c r="M14" i="48"/>
  <c r="Q14" i="48"/>
  <c r="F14" i="48"/>
  <c r="J14" i="48"/>
  <c r="N14" i="48"/>
  <c r="R14" i="48"/>
  <c r="C14" i="48"/>
  <c r="G14" i="48"/>
  <c r="K14" i="48"/>
  <c r="O14" i="48"/>
  <c r="S14" i="48"/>
  <c r="P14" i="48"/>
  <c r="D14" i="48"/>
  <c r="L14" i="48"/>
  <c r="H14" i="48"/>
  <c r="E18" i="48"/>
  <c r="I18" i="48"/>
  <c r="M18" i="48"/>
  <c r="Q18" i="48"/>
  <c r="F18" i="48"/>
  <c r="J18" i="48"/>
  <c r="N18" i="48"/>
  <c r="R18" i="48"/>
  <c r="C18" i="48"/>
  <c r="G18" i="48"/>
  <c r="K18" i="48"/>
  <c r="O18" i="48"/>
  <c r="S18" i="48"/>
  <c r="L18" i="48"/>
  <c r="P18" i="48"/>
  <c r="H18" i="48"/>
  <c r="D18" i="48"/>
  <c r="F8" i="47"/>
  <c r="J8" i="47"/>
  <c r="N8" i="47"/>
  <c r="R8" i="47"/>
  <c r="G8" i="47"/>
  <c r="L8" i="47"/>
  <c r="Q8" i="47"/>
  <c r="C8" i="47"/>
  <c r="H8" i="47"/>
  <c r="M8" i="47"/>
  <c r="S8" i="47"/>
  <c r="E8" i="47"/>
  <c r="K8" i="47"/>
  <c r="P8" i="47"/>
  <c r="I8" i="47"/>
  <c r="O8" i="47"/>
  <c r="D8" i="47"/>
  <c r="F12" i="47"/>
  <c r="J12" i="47"/>
  <c r="N12" i="47"/>
  <c r="R12" i="47"/>
  <c r="C12" i="47"/>
  <c r="G12" i="47"/>
  <c r="K12" i="47"/>
  <c r="O12" i="47"/>
  <c r="S12" i="47"/>
  <c r="E12" i="47"/>
  <c r="I12" i="47"/>
  <c r="M12" i="47"/>
  <c r="Q12" i="47"/>
  <c r="P12" i="47"/>
  <c r="D12" i="47"/>
  <c r="H12" i="47"/>
  <c r="L12" i="47"/>
  <c r="F16" i="47"/>
  <c r="J16" i="47"/>
  <c r="N16" i="47"/>
  <c r="R16" i="47"/>
  <c r="C16" i="47"/>
  <c r="G16" i="47"/>
  <c r="K16" i="47"/>
  <c r="O16" i="47"/>
  <c r="S16" i="47"/>
  <c r="E16" i="47"/>
  <c r="I16" i="47"/>
  <c r="M16" i="47"/>
  <c r="Q16" i="47"/>
  <c r="L16" i="47"/>
  <c r="P16" i="47"/>
  <c r="D16" i="47"/>
  <c r="H16" i="47"/>
  <c r="F20" i="47"/>
  <c r="J20" i="47"/>
  <c r="N20" i="47"/>
  <c r="R20" i="47"/>
  <c r="C20" i="47"/>
  <c r="G20" i="47"/>
  <c r="K20" i="47"/>
  <c r="O20" i="47"/>
  <c r="S20" i="47"/>
  <c r="E20" i="47"/>
  <c r="I20" i="47"/>
  <c r="M20" i="47"/>
  <c r="Q20" i="47"/>
  <c r="H20" i="47"/>
  <c r="L20" i="47"/>
  <c r="P20" i="47"/>
  <c r="D20" i="47"/>
  <c r="F9" i="48"/>
  <c r="J9" i="48"/>
  <c r="N9" i="48"/>
  <c r="R9" i="48"/>
  <c r="C9" i="48"/>
  <c r="G9" i="48"/>
  <c r="K9" i="48"/>
  <c r="O9" i="48"/>
  <c r="S9" i="48"/>
  <c r="D9" i="48"/>
  <c r="H9" i="48"/>
  <c r="L9" i="48"/>
  <c r="P9" i="48"/>
  <c r="E9" i="48"/>
  <c r="I9" i="48"/>
  <c r="Q9" i="48"/>
  <c r="M9" i="48"/>
  <c r="D17" i="46"/>
  <c r="H17" i="46"/>
  <c r="L17" i="46"/>
  <c r="P17" i="46"/>
  <c r="E17" i="46"/>
  <c r="I17" i="46"/>
  <c r="M17" i="46"/>
  <c r="Q17" i="46"/>
  <c r="F17" i="46"/>
  <c r="J17" i="46"/>
  <c r="N17" i="46"/>
  <c r="R17" i="46"/>
  <c r="K17" i="46"/>
  <c r="O17" i="46"/>
  <c r="C17" i="46"/>
  <c r="S17" i="46"/>
  <c r="G17" i="46"/>
  <c r="C10" i="46"/>
  <c r="G10" i="46"/>
  <c r="K10" i="46"/>
  <c r="O10" i="46"/>
  <c r="S10" i="46"/>
  <c r="D10" i="46"/>
  <c r="H10" i="46"/>
  <c r="L10" i="46"/>
  <c r="P10" i="46"/>
  <c r="E10" i="46"/>
  <c r="I10" i="46"/>
  <c r="M10" i="46"/>
  <c r="Q10" i="46"/>
  <c r="R10" i="46"/>
  <c r="F10" i="46"/>
  <c r="J10" i="46"/>
  <c r="N10" i="46"/>
  <c r="C22" i="46"/>
  <c r="G22" i="46"/>
  <c r="K22" i="46"/>
  <c r="O22" i="46"/>
  <c r="S22" i="46"/>
  <c r="D22" i="46"/>
  <c r="E22" i="46"/>
  <c r="F22" i="46"/>
  <c r="L22" i="46"/>
  <c r="Q22" i="46"/>
  <c r="H22" i="46"/>
  <c r="M22" i="46"/>
  <c r="R22" i="46"/>
  <c r="I22" i="46"/>
  <c r="N22" i="46"/>
  <c r="J22" i="46"/>
  <c r="P22" i="46"/>
  <c r="D8" i="46"/>
  <c r="E8" i="46"/>
  <c r="I8" i="46"/>
  <c r="M8" i="46"/>
  <c r="Q8" i="46"/>
  <c r="F8" i="46"/>
  <c r="J8" i="46"/>
  <c r="N8" i="46"/>
  <c r="R8" i="46"/>
  <c r="G8" i="46"/>
  <c r="K8" i="46"/>
  <c r="O8" i="46"/>
  <c r="S8" i="46"/>
  <c r="C8" i="46"/>
  <c r="H8" i="46"/>
  <c r="L8" i="46"/>
  <c r="P8" i="46"/>
  <c r="C11" i="47"/>
  <c r="G11" i="47"/>
  <c r="K11" i="47"/>
  <c r="O11" i="47"/>
  <c r="S11" i="47"/>
  <c r="D11" i="47"/>
  <c r="H11" i="47"/>
  <c r="L11" i="47"/>
  <c r="P11" i="47"/>
  <c r="F11" i="47"/>
  <c r="J11" i="47"/>
  <c r="N11" i="47"/>
  <c r="R11" i="47"/>
  <c r="Q11" i="47"/>
  <c r="E11" i="47"/>
  <c r="I11" i="47"/>
  <c r="M11" i="47"/>
  <c r="C15" i="47"/>
  <c r="G15" i="47"/>
  <c r="K15" i="47"/>
  <c r="O15" i="47"/>
  <c r="S15" i="47"/>
  <c r="D15" i="47"/>
  <c r="H15" i="47"/>
  <c r="L15" i="47"/>
  <c r="P15" i="47"/>
  <c r="F15" i="47"/>
  <c r="J15" i="47"/>
  <c r="N15" i="47"/>
  <c r="R15" i="47"/>
  <c r="M15" i="47"/>
  <c r="Q15" i="47"/>
  <c r="E15" i="47"/>
  <c r="I15" i="47"/>
  <c r="F19" i="46"/>
  <c r="J19" i="46"/>
  <c r="N19" i="46"/>
  <c r="R19" i="46"/>
  <c r="C19" i="46"/>
  <c r="G19" i="46"/>
  <c r="K19" i="46"/>
  <c r="O19" i="46"/>
  <c r="S19" i="46"/>
  <c r="D19" i="46"/>
  <c r="H19" i="46"/>
  <c r="L19" i="46"/>
  <c r="P19" i="46"/>
  <c r="I19" i="46"/>
  <c r="M19" i="46"/>
  <c r="Q19" i="46"/>
  <c r="E19" i="46"/>
  <c r="C23" i="47"/>
  <c r="G23" i="47"/>
  <c r="K23" i="47"/>
  <c r="O23" i="47"/>
  <c r="S23" i="47"/>
  <c r="D23" i="47"/>
  <c r="H23" i="47"/>
  <c r="F23" i="47"/>
  <c r="J23" i="47"/>
  <c r="N23" i="47"/>
  <c r="R23" i="47"/>
  <c r="E23" i="47"/>
  <c r="P23" i="47"/>
  <c r="I23" i="47"/>
  <c r="Q23" i="47"/>
  <c r="L23" i="47"/>
  <c r="M23" i="47"/>
  <c r="F13" i="48"/>
  <c r="J13" i="48"/>
  <c r="N13" i="48"/>
  <c r="R13" i="48"/>
  <c r="C13" i="48"/>
  <c r="G13" i="48"/>
  <c r="K13" i="48"/>
  <c r="O13" i="48"/>
  <c r="S13" i="48"/>
  <c r="D13" i="48"/>
  <c r="H13" i="48"/>
  <c r="L13" i="48"/>
  <c r="P13" i="48"/>
  <c r="Q13" i="48"/>
  <c r="E13" i="48"/>
  <c r="M13" i="48"/>
  <c r="I13" i="48"/>
  <c r="F21" i="48"/>
  <c r="J21" i="48"/>
  <c r="N21" i="48"/>
  <c r="R21" i="48"/>
  <c r="C21" i="48"/>
  <c r="G21" i="48"/>
  <c r="K21" i="48"/>
  <c r="O21" i="48"/>
  <c r="S21" i="48"/>
  <c r="D21" i="48"/>
  <c r="H21" i="48"/>
  <c r="L21" i="48"/>
  <c r="P21" i="48"/>
  <c r="I21" i="48"/>
  <c r="M21" i="48"/>
  <c r="E21" i="48"/>
  <c r="Q21" i="48"/>
  <c r="E9" i="47"/>
  <c r="I9" i="47"/>
  <c r="M9" i="47"/>
  <c r="Q9" i="47"/>
  <c r="F9" i="47"/>
  <c r="K9" i="47"/>
  <c r="P9" i="47"/>
  <c r="G9" i="47"/>
  <c r="L9" i="47"/>
  <c r="R9" i="47"/>
  <c r="D9" i="47"/>
  <c r="J9" i="47"/>
  <c r="O9" i="47"/>
  <c r="N9" i="47"/>
  <c r="S9" i="47"/>
  <c r="C9" i="47"/>
  <c r="H9" i="47"/>
  <c r="E17" i="47"/>
  <c r="I17" i="47"/>
  <c r="M17" i="47"/>
  <c r="Q17" i="47"/>
  <c r="F17" i="47"/>
  <c r="J17" i="47"/>
  <c r="N17" i="47"/>
  <c r="R17" i="47"/>
  <c r="D17" i="47"/>
  <c r="H17" i="47"/>
  <c r="L17" i="47"/>
  <c r="P17" i="47"/>
  <c r="K17" i="47"/>
  <c r="O17" i="47"/>
  <c r="C17" i="47"/>
  <c r="S17" i="47"/>
  <c r="G17" i="47"/>
  <c r="D10" i="47"/>
  <c r="H10" i="47"/>
  <c r="L10" i="47"/>
  <c r="P10" i="47"/>
  <c r="E10" i="47"/>
  <c r="J10" i="47"/>
  <c r="O10" i="47"/>
  <c r="F10" i="47"/>
  <c r="K10" i="47"/>
  <c r="Q10" i="47"/>
  <c r="C10" i="47"/>
  <c r="I10" i="47"/>
  <c r="N10" i="47"/>
  <c r="S10" i="47"/>
  <c r="R10" i="47"/>
  <c r="G10" i="47"/>
  <c r="M10" i="47"/>
  <c r="D22" i="47"/>
  <c r="H22" i="47"/>
  <c r="L22" i="47"/>
  <c r="P22" i="47"/>
  <c r="E22" i="47"/>
  <c r="I22" i="47"/>
  <c r="M22" i="47"/>
  <c r="Q22" i="47"/>
  <c r="C22" i="47"/>
  <c r="G22" i="47"/>
  <c r="K22" i="47"/>
  <c r="O22" i="47"/>
  <c r="S22" i="47"/>
  <c r="F22" i="47"/>
  <c r="J22" i="47"/>
  <c r="N22" i="47"/>
  <c r="R22" i="47"/>
  <c r="A6" i="36"/>
  <c r="R7" i="32" l="1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B6" i="32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B7" i="3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B6" i="31"/>
</calcChain>
</file>

<file path=xl/sharedStrings.xml><?xml version="1.0" encoding="utf-8"?>
<sst xmlns="http://schemas.openxmlformats.org/spreadsheetml/2006/main" count="261" uniqueCount="141">
  <si>
    <t>Current</t>
  </si>
  <si>
    <t>Location</t>
  </si>
  <si>
    <t>Profile 1</t>
  </si>
  <si>
    <t>Profile 2</t>
  </si>
  <si>
    <t>Profile 3</t>
  </si>
  <si>
    <t>Injector Pull In High Current</t>
  </si>
  <si>
    <t>Injector Peak High Current</t>
  </si>
  <si>
    <t>Injector Peak Low Current</t>
  </si>
  <si>
    <t>Injector Bypass High Current</t>
  </si>
  <si>
    <t>Injector Bypass Low Current</t>
  </si>
  <si>
    <t>Injector Hold High Current</t>
  </si>
  <si>
    <t>Injector Hold Low Current</t>
  </si>
  <si>
    <t>Injector Peak Period</t>
  </si>
  <si>
    <t>Time</t>
  </si>
  <si>
    <t>Injector Bypass Period</t>
  </si>
  <si>
    <t>Injector Peak to Bypass Recharge Period</t>
  </si>
  <si>
    <t>Injector Bypass to Hold Recharge Period</t>
  </si>
  <si>
    <t>Boost Profile 1</t>
  </si>
  <si>
    <t>Boost Profile 2</t>
  </si>
  <si>
    <t>Boost Profile 3</t>
  </si>
  <si>
    <t>Injector Boost Profile</t>
  </si>
  <si>
    <t>Injector Profiles</t>
  </si>
  <si>
    <t>User Profiles</t>
  </si>
  <si>
    <t>Enabled</t>
  </si>
  <si>
    <t>Enable Delay</t>
  </si>
  <si>
    <t>Profile 1-2 Thresh</t>
  </si>
  <si>
    <t>Profile 2-1 Thresh</t>
  </si>
  <si>
    <t>Profile 2-3 Thresh</t>
  </si>
  <si>
    <t>Profile 3-2 Thresh</t>
  </si>
  <si>
    <t>seconds</t>
  </si>
  <si>
    <t xml:space="preserve">MPa  </t>
  </si>
  <si>
    <t>HP Pump Maximum Pressure</t>
  </si>
  <si>
    <t>Fuel Sys -&gt; Fuel Pressure -&gt; Pressure Limits -&gt; HP Pump Max</t>
  </si>
  <si>
    <t>Max Fuel Pressure (Mpa)</t>
  </si>
  <si>
    <t>RPM</t>
  </si>
  <si>
    <t>Flow Rate</t>
  </si>
  <si>
    <t>g/s</t>
  </si>
  <si>
    <t>Fuel Pressure Multiplier 1</t>
  </si>
  <si>
    <t>Multiplier</t>
  </si>
  <si>
    <t>Fuel Pressure Multiplier 2</t>
  </si>
  <si>
    <t>Table of Contents</t>
  </si>
  <si>
    <t>Calibration Table</t>
  </si>
  <si>
    <t>Sheet Number</t>
  </si>
  <si>
    <t>Fuel Pressure Multiplier 3</t>
  </si>
  <si>
    <t>Tuning Software</t>
  </si>
  <si>
    <t>Matched Injector Set Color</t>
  </si>
  <si>
    <t>Engine RPO Code</t>
  </si>
  <si>
    <t>Version</t>
  </si>
  <si>
    <t>Pull-in High Current</t>
  </si>
  <si>
    <t>Peak High Current</t>
  </si>
  <si>
    <t>Peak Low Current</t>
  </si>
  <si>
    <t>Bypass High Current</t>
  </si>
  <si>
    <t>Bypass Low Current</t>
  </si>
  <si>
    <t>Hold High Current</t>
  </si>
  <si>
    <t>Hold Low Current</t>
  </si>
  <si>
    <t>Peak Period</t>
  </si>
  <si>
    <t>Bypass Period</t>
  </si>
  <si>
    <t>Peak to Bypass Recharge</t>
  </si>
  <si>
    <t>Bypass to Hold Recharge</t>
  </si>
  <si>
    <t>Boost Profile</t>
  </si>
  <si>
    <r>
      <t>Injector Tip Temp (</t>
    </r>
    <r>
      <rPr>
        <b/>
        <sz val="11"/>
        <color theme="1"/>
        <rFont val="Calibri"/>
        <family val="2"/>
      </rPr>
      <t>˚C)</t>
    </r>
  </si>
  <si>
    <t>Fuel Rail Pressure (MPa)</t>
  </si>
  <si>
    <t>Density Multiplier</t>
  </si>
  <si>
    <t>Engine -&gt; Fuel -&gt; General -&gt; Injector Control - &gt; Flow Rate -&gt; Density Multiplier</t>
  </si>
  <si>
    <t>Engine -&gt; Fuel -&gt; General -&gt; Injector Control -&gt; Flow Rate - &gt; Fuel Pressure Multiplier 2</t>
  </si>
  <si>
    <t>Engine -&gt; Fuel -&gt; General -&gt; Injector Control -&gt; Flow Rate - &gt; Fuel Pressure Multiplier 1</t>
  </si>
  <si>
    <t>Engine -&gt; Fuel -&gt; General -&gt; Injector Control -&gt; Flow Rate -&gt; Flow Rate</t>
  </si>
  <si>
    <t>Engine -&gt; Fuel -&gt; General -&gt; Injector Control -&gt; Injector Profiles</t>
  </si>
  <si>
    <t>Engine -&gt; Fuel -&gt; General -&gt; Injector Control -&gt; Pulse Parameters -&gt; Pull-in High Current</t>
  </si>
  <si>
    <t>Engine -&gt; Fuel -&gt; General -&gt; Injector Control -&gt; Pulse Parameters -&gt; Peak High Current</t>
  </si>
  <si>
    <t>Engine -&gt; Fuel -&gt; General -&gt; Injector Control -&gt; Pulse Parameters -&gt; Peak Low Current</t>
  </si>
  <si>
    <t>Engine -&gt; Fuel -&gt; General -&gt; Injector Control -&gt; Pulse Parameters -&gt; Bypass High Current</t>
  </si>
  <si>
    <t>Engine -&gt; Fuel -&gt; General -&gt; Injector Control -&gt; Pulse Parameters -&gt; Bypass Low Current</t>
  </si>
  <si>
    <t>Engine -&gt; Fuel -&gt; General -&gt; Injector Control -&gt; Pulse Parameters -&gt; Hold High Current</t>
  </si>
  <si>
    <t>Engine -&gt; Fuel -&gt; General -&gt; Injector Control -&gt; Pulse Parameters -&gt; Hold Low Current</t>
  </si>
  <si>
    <t>Engine -&gt; Fuel -&gt; General -&gt; Injector Control -&gt; Pulse Parameters -&gt; Peak Period</t>
  </si>
  <si>
    <t>Engine -&gt; Fuel -&gt; General -&gt; Injector Control -&gt; Pulse Parameters -&gt; Bypass Period</t>
  </si>
  <si>
    <t>Engine -&gt; Fuel -&gt; General -&gt; Injector Control -&gt; Pulse Parameters -&gt; Peak to Bypass Rchg</t>
  </si>
  <si>
    <t>Engine -&gt; Fuel -&gt; General -&gt; Injector Control -&gt; Pulse Parameters -&gt; Bypass to Hold Rchg</t>
  </si>
  <si>
    <t>Engine -&gt; Fuel -&gt; General -&gt; Injector Control -&gt; Pulse Parameters -&gt; Boost Profile</t>
  </si>
  <si>
    <t>High Pressure Pump Maximum Pressure</t>
  </si>
  <si>
    <t>Alcohol Multiplier</t>
  </si>
  <si>
    <t>Engine -&gt; Fuel -&gt; General -&gt; Injector Control -&gt; Flow Rate - &gt; Alcohol Multiplier</t>
  </si>
  <si>
    <t>Engine -&gt; Fuel -&gt; General -&gt; Injector Control -&gt; Offset - &gt; Offset Profile 1</t>
  </si>
  <si>
    <t>Engine -&gt; Fuel -&gt; General -&gt; Injector Control -&gt; Flow Rate - &gt; Fuel Pressure Multiplier 3</t>
  </si>
  <si>
    <t>Offset Profile 1</t>
  </si>
  <si>
    <t>Offset Profile 2</t>
  </si>
  <si>
    <t>Engine -&gt; Fuel -&gt; General -&gt; Injector Control -&gt; Offset - &gt; Offset Profile 2</t>
  </si>
  <si>
    <t>Engine -&gt; Fuel -&gt; General -&gt; Injector Control -&gt; Offset - &gt; Offset Profile 3</t>
  </si>
  <si>
    <t>Offset Profile 3</t>
  </si>
  <si>
    <t>Alcohol Composition (%)</t>
  </si>
  <si>
    <t>Short Pulse Limit</t>
  </si>
  <si>
    <t>Engine -&gt; Fuel -&gt; General -&gt; Injector Control -&gt; Pulse Corrections - &gt; Short Pulse Limit</t>
  </si>
  <si>
    <t>ms</t>
  </si>
  <si>
    <t>Disable</t>
  </si>
  <si>
    <t>Injector Gain</t>
  </si>
  <si>
    <t>Engine -&gt; Fuel -&gt; General -&gt; Injector Control -&gt; Cylinder Gain - &gt; Injector Gain</t>
  </si>
  <si>
    <t>Engine -&gt; Fuel -&gt; General -&gt; Injector Control - &gt; Offset -&gt; Temperature Adder</t>
  </si>
  <si>
    <t>Injector Offset Temperature Adder Multiplier</t>
  </si>
  <si>
    <t>Engine -&gt; Fuel -&gt; General -&gt; Injector Control -&gt; Offset - &gt; Temperature Adder Mult</t>
  </si>
  <si>
    <t>Engine -&gt; Fuel -&gt; General -&gt; Injector Control - &gt; Pulse corrections - &gt; Short Pulse Adder 1</t>
  </si>
  <si>
    <t>Short Pulse Adder 1</t>
  </si>
  <si>
    <t>Pulse Width (ms)</t>
  </si>
  <si>
    <t>Short Pulse Adder 2</t>
  </si>
  <si>
    <t>Engine -&gt; Fuel -&gt; General -&gt; Injector Control - &gt; Pulse corrections - &gt; Short Pulse Adder 2</t>
  </si>
  <si>
    <t>Short Pulse Adder 3</t>
  </si>
  <si>
    <t>Engine -&gt; Fuel -&gt; General -&gt; Injector Control - &gt; Pulse corrections - &gt; Short Pulse Adder 3</t>
  </si>
  <si>
    <t>Injector Gain vs. Cylinder</t>
  </si>
  <si>
    <t>Cyl #A</t>
  </si>
  <si>
    <t>Cyl #B</t>
  </si>
  <si>
    <t>Cyl #C</t>
  </si>
  <si>
    <t>Cyl #D</t>
  </si>
  <si>
    <t>Cyl #E</t>
  </si>
  <si>
    <t>Cyl #G</t>
  </si>
  <si>
    <t>Cyl #F</t>
  </si>
  <si>
    <t>Cyl #H</t>
  </si>
  <si>
    <t>Engine -&gt; Fuel -&gt; General -&gt; Injector Control -&gt; Cylinder Gain - &gt; Gain vs. Cylinder</t>
  </si>
  <si>
    <t>Gain</t>
  </si>
  <si>
    <t>Limits</t>
  </si>
  <si>
    <t>Min Base PW</t>
  </si>
  <si>
    <t>Min PW</t>
  </si>
  <si>
    <t>Engine -&gt; Fuel -&gt; General -&gt; Injector Control -&gt; Limits</t>
  </si>
  <si>
    <t>Temperature Adder</t>
  </si>
  <si>
    <t>Temperature Adder Multiplier</t>
  </si>
  <si>
    <t>Gain vs. Cylinder</t>
  </si>
  <si>
    <t>Adder</t>
  </si>
  <si>
    <t>Injector Offset Temperature Adder</t>
  </si>
  <si>
    <t>High Flow Direct Injection K-DI™ Kinetic Nozzle Geometry 27 GPS Fuel Injector
for GM Gen V V8 Applications (PN: L730126927)</t>
  </si>
  <si>
    <t>Bypass</t>
  </si>
  <si>
    <t>Fuel Sys -&gt; Fuel Pressure -&gt; High Pressure Desired -&gt; Base -&gt; Airmass (g)</t>
  </si>
  <si>
    <t>(g)</t>
  </si>
  <si>
    <t>Airmass Axis</t>
  </si>
  <si>
    <t>Desired Fuel Pressure - Airmass Axis</t>
  </si>
  <si>
    <t>Desired Fuel Pressure</t>
  </si>
  <si>
    <t>Airmass (g)</t>
  </si>
  <si>
    <t>Fuel System -&gt; Fuel Pressure - &gt; High Pressure Desired - &gt; Base</t>
  </si>
  <si>
    <t>Desired Fuel Pres Airmass Axis</t>
  </si>
  <si>
    <t>HP Tuners</t>
  </si>
  <si>
    <t>L86_LT1</t>
  </si>
  <si>
    <t>0.8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</si>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</sst>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1" fillId="0" borderId="2" xfId="0" applyFont="1" applyBorder="1"/>
    <xf numFmtId="2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166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 applyProtection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/>
    <xf numFmtId="0" fontId="0" fillId="0" borderId="2" xfId="0" applyBorder="1"/>
    <xf numFmtId="165" fontId="1" fillId="0" borderId="1" xfId="0" applyNumberFormat="1" applyFont="1" applyBorder="1" applyAlignment="1">
      <alignment vertical="center"/>
    </xf>
    <xf numFmtId="0" fontId="4" fillId="0" borderId="0" xfId="1" quotePrefix="1"/>
    <xf numFmtId="164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65" fontId="8" fillId="0" borderId="1" xfId="0" applyNumberFormat="1" applyFont="1" applyBorder="1"/>
    <xf numFmtId="165" fontId="10" fillId="0" borderId="1" xfId="0" applyNumberFormat="1" applyFont="1" applyBorder="1"/>
    <xf numFmtId="164" fontId="11" fillId="2" borderId="1" xfId="0" applyNumberFormat="1" applyFont="1" applyFill="1" applyBorder="1" applyAlignment="1">
      <alignment horizontal="right"/>
    </xf>
    <xf numFmtId="0" fontId="9" fillId="0" borderId="1" xfId="0" applyFont="1" applyBorder="1"/>
    <xf numFmtId="2" fontId="8" fillId="0" borderId="1" xfId="0" applyNumberFormat="1" applyFont="1" applyBorder="1"/>
    <xf numFmtId="164" fontId="9" fillId="2" borderId="1" xfId="0" applyNumberFormat="1" applyFont="1" applyFill="1" applyBorder="1" applyAlignment="1" applyProtection="1">
      <alignment horizontal="right"/>
    </xf>
    <xf numFmtId="0" fontId="9" fillId="0" borderId="1" xfId="0" applyFont="1" applyBorder="1" applyProtection="1"/>
    <xf numFmtId="2" fontId="8" fillId="0" borderId="1" xfId="0" applyNumberFormat="1" applyFont="1" applyBorder="1" applyProtection="1"/>
    <xf numFmtId="165" fontId="8" fillId="0" borderId="1" xfId="0" applyNumberFormat="1" applyFont="1" applyBorder="1" applyProtection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1" fontId="8" fillId="0" borderId="1" xfId="0" applyNumberFormat="1" applyFont="1" applyBorder="1"/>
    <xf numFmtId="2" fontId="12" fillId="0" borderId="1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1E8-AAE9-4A2D-BC15-2FA53B13D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634043</xdr:colOff>
      <xdr:row>9</xdr:row>
      <xdr:rowOff>66675</xdr:rowOff>
    </xdr:from>
    <xdr:to>
      <xdr:col>3</xdr:col>
      <xdr:colOff>1404308</xdr:colOff>
      <xdr:row>31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FDE47B-98B5-4268-A869-FE7AE4B6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43" y="2152650"/>
          <a:ext cx="6885315" cy="4248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32CEA6-2E35-4A93-B5E5-5515D946A90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10</xdr:row>
      <xdr:rowOff>34327</xdr:rowOff>
    </xdr:from>
    <xdr:to>
      <xdr:col>14</xdr:col>
      <xdr:colOff>190500</xdr:colOff>
      <xdr:row>33</xdr:row>
      <xdr:rowOff>156174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ED5C8A-AFF4-496D-BB0B-947BC60C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3627"/>
          <a:ext cx="4943475" cy="450334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24</xdr:row>
      <xdr:rowOff>1</xdr:rowOff>
    </xdr:from>
    <xdr:to>
      <xdr:col>8</xdr:col>
      <xdr:colOff>400050</xdr:colOff>
      <xdr:row>25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BE4827-FD03-4587-B4C8-12AEB631CCCC}"/>
            </a:ext>
          </a:extLst>
        </xdr:cNvPr>
        <xdr:cNvCxnSpPr/>
      </xdr:nvCxnSpPr>
      <xdr:spPr>
        <a:xfrm flipV="1">
          <a:off x="3762375" y="46863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C0EB4-2A88-4069-BF7E-24CCFE83E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8D9D560-74CF-4C53-B1E5-42A75016EB3D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5C8784-EC4D-4F83-A688-40F96FD5B81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28575</xdr:rowOff>
    </xdr:from>
    <xdr:to>
      <xdr:col>9</xdr:col>
      <xdr:colOff>332015</xdr:colOff>
      <xdr:row>19</xdr:row>
      <xdr:rowOff>92075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5DF1D71-14AC-4708-923D-84D1006BC43B}"/>
            </a:ext>
          </a:extLst>
        </xdr:cNvPr>
        <xdr:cNvSpPr/>
      </xdr:nvSpPr>
      <xdr:spPr>
        <a:xfrm>
          <a:off x="4210050" y="376237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154561</xdr:colOff>
      <xdr:row>10</xdr:row>
      <xdr:rowOff>28575</xdr:rowOff>
    </xdr:from>
    <xdr:to>
      <xdr:col>14</xdr:col>
      <xdr:colOff>207388</xdr:colOff>
      <xdr:row>33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A66B2B-C5BD-47C6-AC03-C85E61F9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311" y="2047875"/>
          <a:ext cx="4977252" cy="4514850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24</xdr:row>
      <xdr:rowOff>152401</xdr:rowOff>
    </xdr:from>
    <xdr:to>
      <xdr:col>7</xdr:col>
      <xdr:colOff>180975</xdr:colOff>
      <xdr:row>26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38CF1E-3517-49EC-A35A-FE0A6CAF2E32}"/>
            </a:ext>
          </a:extLst>
        </xdr:cNvPr>
        <xdr:cNvCxnSpPr/>
      </xdr:nvCxnSpPr>
      <xdr:spPr>
        <a:xfrm flipV="1">
          <a:off x="3086100" y="4838701"/>
          <a:ext cx="314325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8E5EF-7DA2-4A56-A116-C012353EB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13F44EF-360E-4092-8E7F-FB929370C157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8FC473-AE0E-480C-86FC-BDF798E1178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38100</xdr:rowOff>
    </xdr:from>
    <xdr:to>
      <xdr:col>9</xdr:col>
      <xdr:colOff>332015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D020DB-302B-4985-BEB6-EF0F7D8414C3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21322</xdr:colOff>
      <xdr:row>26</xdr:row>
      <xdr:rowOff>14020</xdr:rowOff>
    </xdr:from>
    <xdr:to>
      <xdr:col>12</xdr:col>
      <xdr:colOff>150128</xdr:colOff>
      <xdr:row>33</xdr:row>
      <xdr:rowOff>175944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6F7A0-090F-4FE9-B680-B9F7F67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6922" y="5071795"/>
          <a:ext cx="2319556" cy="1495424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31</xdr:row>
      <xdr:rowOff>95250</xdr:rowOff>
    </xdr:from>
    <xdr:to>
      <xdr:col>8</xdr:col>
      <xdr:colOff>400050</xdr:colOff>
      <xdr:row>33</xdr:row>
      <xdr:rowOff>41277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186E996-5F42-4C57-B529-A2E837255CAF}"/>
            </a:ext>
          </a:extLst>
        </xdr:cNvPr>
        <xdr:cNvCxnSpPr/>
      </xdr:nvCxnSpPr>
      <xdr:spPr>
        <a:xfrm>
          <a:off x="3114675" y="61055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1A8C7-9318-47A0-96E5-3BE3B434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270</xdr:rowOff>
    </xdr:from>
    <xdr:to>
      <xdr:col>19</xdr:col>
      <xdr:colOff>0</xdr:colOff>
      <xdr:row>33</xdr:row>
      <xdr:rowOff>189695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000846D-5B72-4367-A530-A4760E68B6A3}"/>
            </a:ext>
          </a:extLst>
        </xdr:cNvPr>
        <xdr:cNvSpPr/>
      </xdr:nvSpPr>
      <xdr:spPr>
        <a:xfrm>
          <a:off x="0" y="5058045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085AD63-4126-473F-8249-68B8988B3095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326151</xdr:colOff>
      <xdr:row>30</xdr:row>
      <xdr:rowOff>56028</xdr:rowOff>
    </xdr:from>
    <xdr:to>
      <xdr:col>10</xdr:col>
      <xdr:colOff>25033</xdr:colOff>
      <xdr:row>30</xdr:row>
      <xdr:rowOff>83460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3C2269-C807-42C2-B92F-5779FD7429E2}"/>
            </a:ext>
          </a:extLst>
        </xdr:cNvPr>
        <xdr:cNvSpPr/>
      </xdr:nvSpPr>
      <xdr:spPr>
        <a:xfrm>
          <a:off x="4081006" y="5876304"/>
          <a:ext cx="135027" cy="274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10</xdr:row>
      <xdr:rowOff>32965</xdr:rowOff>
    </xdr:from>
    <xdr:to>
      <xdr:col>17</xdr:col>
      <xdr:colOff>47625</xdr:colOff>
      <xdr:row>33</xdr:row>
      <xdr:rowOff>157536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DC0DE-F1CB-411B-A007-146BD22B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2052265"/>
          <a:ext cx="7296149" cy="4506071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3441092-9E37-4E10-A675-34284A06CDBC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26</xdr:row>
      <xdr:rowOff>76201</xdr:rowOff>
    </xdr:from>
    <xdr:to>
      <xdr:col>4</xdr:col>
      <xdr:colOff>180975</xdr:colOff>
      <xdr:row>27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6BED7D-1212-4269-ACC5-95DD039BDC82}"/>
            </a:ext>
          </a:extLst>
        </xdr:cNvPr>
        <xdr:cNvCxnSpPr/>
      </xdr:nvCxnSpPr>
      <xdr:spPr>
        <a:xfrm flipV="1">
          <a:off x="1857375" y="5143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EBCBE-D154-44B4-957B-C74F7BE59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4F55117-8776-42C4-A2F4-A8659215B30C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360CCD3-2ED7-4295-AEDC-470A53F87C5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133350</xdr:colOff>
      <xdr:row>19</xdr:row>
      <xdr:rowOff>38100</xdr:rowOff>
    </xdr:from>
    <xdr:to>
      <xdr:col>6</xdr:col>
      <xdr:colOff>370115</xdr:colOff>
      <xdr:row>19</xdr:row>
      <xdr:rowOff>111252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6EF4B37-05DC-4ADD-8369-62BA72673BE9}"/>
            </a:ext>
          </a:extLst>
        </xdr:cNvPr>
        <xdr:cNvSpPr/>
      </xdr:nvSpPr>
      <xdr:spPr>
        <a:xfrm>
          <a:off x="2990850" y="3771900"/>
          <a:ext cx="236765" cy="731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269598</xdr:colOff>
      <xdr:row>8</xdr:row>
      <xdr:rowOff>33338</xdr:rowOff>
    </xdr:from>
    <xdr:to>
      <xdr:col>8</xdr:col>
      <xdr:colOff>616227</xdr:colOff>
      <xdr:row>33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D4F953-DF26-47B9-A9EE-45D2FA73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023" y="1671638"/>
          <a:ext cx="5385354" cy="48863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27</xdr:row>
      <xdr:rowOff>127002</xdr:rowOff>
    </xdr:from>
    <xdr:to>
      <xdr:col>3</xdr:col>
      <xdr:colOff>342900</xdr:colOff>
      <xdr:row>30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88D663D-B3D3-4887-96B4-7898A60A7A87}"/>
            </a:ext>
          </a:extLst>
        </xdr:cNvPr>
        <xdr:cNvCxnSpPr/>
      </xdr:nvCxnSpPr>
      <xdr:spPr>
        <a:xfrm flipV="1">
          <a:off x="2838450" y="53848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304CA-8EC0-4EFC-BA86-8C1AFA376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26</xdr:row>
      <xdr:rowOff>161926</xdr:rowOff>
    </xdr:from>
    <xdr:to>
      <xdr:col>5</xdr:col>
      <xdr:colOff>342900</xdr:colOff>
      <xdr:row>27</xdr:row>
      <xdr:rowOff>142876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BB4EAE-A69B-4510-9DF0-CEF7AA035D28}"/>
            </a:ext>
          </a:extLst>
        </xdr:cNvPr>
        <xdr:cNvSpPr/>
      </xdr:nvSpPr>
      <xdr:spPr>
        <a:xfrm>
          <a:off x="3267075" y="5229226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2C75041-D1BC-4C4E-ADA8-7460855E4AC9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1FC819-DAEB-4D87-A096-1BD675C00F56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17</xdr:row>
      <xdr:rowOff>161925</xdr:rowOff>
    </xdr:from>
    <xdr:to>
      <xdr:col>5</xdr:col>
      <xdr:colOff>170090</xdr:colOff>
      <xdr:row>18</xdr:row>
      <xdr:rowOff>66675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E7A0015-EFBE-4D4B-A1C8-AC34EBB82502}"/>
            </a:ext>
          </a:extLst>
        </xdr:cNvPr>
        <xdr:cNvSpPr/>
      </xdr:nvSpPr>
      <xdr:spPr>
        <a:xfrm>
          <a:off x="4238625" y="3514725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A19BB1-6541-497D-AAA9-D635085BB95A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67967-A2DF-4C04-AC50-774D8F26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57150</xdr:rowOff>
    </xdr:from>
    <xdr:to>
      <xdr:col>9</xdr:col>
      <xdr:colOff>38100</xdr:colOff>
      <xdr:row>33</xdr:row>
      <xdr:rowOff>3177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B0864D8-A391-40E6-B7E2-AA4543059BDA}"/>
            </a:ext>
          </a:extLst>
        </xdr:cNvPr>
        <xdr:cNvCxnSpPr/>
      </xdr:nvCxnSpPr>
      <xdr:spPr>
        <a:xfrm>
          <a:off x="3190875" y="60674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FBA95-A56B-4DD9-9B01-0E21DBC35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108314-EF4D-4819-882A-9CE7F526840C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328083</xdr:colOff>
      <xdr:row>29</xdr:row>
      <xdr:rowOff>101069</xdr:rowOff>
    </xdr:from>
    <xdr:to>
      <xdr:col>9</xdr:col>
      <xdr:colOff>430792</xdr:colOff>
      <xdr:row>29</xdr:row>
      <xdr:rowOff>119357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B772E38-7B4D-49A5-A023-3FA717BB6C51}"/>
            </a:ext>
          </a:extLst>
        </xdr:cNvPr>
        <xdr:cNvSpPr/>
      </xdr:nvSpPr>
      <xdr:spPr>
        <a:xfrm>
          <a:off x="4099983" y="5730344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D528A2-B6DA-4737-9641-0CD1CFCC0127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CCBFD-806E-4A16-A15D-AA05132C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4A0C90-F9EE-4736-B266-761D2F4A8331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7A68B-D408-4BD5-BCAF-5013E6467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01779C-A0FB-404D-B412-8F5FBCD92784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324969</xdr:colOff>
      <xdr:row>29</xdr:row>
      <xdr:rowOff>106456</xdr:rowOff>
    </xdr:from>
    <xdr:to>
      <xdr:col>9</xdr:col>
      <xdr:colOff>427678</xdr:colOff>
      <xdr:row>29</xdr:row>
      <xdr:rowOff>124744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D71030F-1B22-46FF-B866-88C59598055C}"/>
            </a:ext>
          </a:extLst>
        </xdr:cNvPr>
        <xdr:cNvSpPr/>
      </xdr:nvSpPr>
      <xdr:spPr>
        <a:xfrm>
          <a:off x="4087344" y="5734610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C56FFE-F9B7-4624-9137-669BE75011BD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B5EA8-8494-475E-B33E-5129F9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1C009E-855C-4B8C-917D-F71A66139DFC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3A61E-DFD7-49C3-ABC3-1B45E3CCE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439A9B-55CF-4362-9D38-7CDC3374C909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324256</xdr:colOff>
      <xdr:row>29</xdr:row>
      <xdr:rowOff>103863</xdr:rowOff>
    </xdr:from>
    <xdr:to>
      <xdr:col>9</xdr:col>
      <xdr:colOff>426965</xdr:colOff>
      <xdr:row>29</xdr:row>
      <xdr:rowOff>122151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48E4C0-54DA-4408-8D9F-37D9F59CAF6E}"/>
            </a:ext>
          </a:extLst>
        </xdr:cNvPr>
        <xdr:cNvSpPr/>
      </xdr:nvSpPr>
      <xdr:spPr>
        <a:xfrm>
          <a:off x="4096257" y="5720066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283548</xdr:colOff>
      <xdr:row>8</xdr:row>
      <xdr:rowOff>42863</xdr:rowOff>
    </xdr:from>
    <xdr:to>
      <xdr:col>8</xdr:col>
      <xdr:colOff>602277</xdr:colOff>
      <xdr:row>33</xdr:row>
      <xdr:rowOff>147638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0513A4-91EF-4C92-B837-ABAB3F11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973" y="1681163"/>
          <a:ext cx="5357454" cy="4867275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28</xdr:row>
      <xdr:rowOff>127002</xdr:rowOff>
    </xdr:from>
    <xdr:to>
      <xdr:col>3</xdr:col>
      <xdr:colOff>333375</xdr:colOff>
      <xdr:row>31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6E599C1-0B10-4D77-AD49-01A062AE5AD5}"/>
            </a:ext>
          </a:extLst>
        </xdr:cNvPr>
        <xdr:cNvCxnSpPr/>
      </xdr:nvCxnSpPr>
      <xdr:spPr>
        <a:xfrm flipV="1">
          <a:off x="2828925" y="55753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8C6DA-D0AB-48FF-BB83-7E4D2975E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28</xdr:row>
      <xdr:rowOff>66676</xdr:rowOff>
    </xdr:from>
    <xdr:to>
      <xdr:col>5</xdr:col>
      <xdr:colOff>428625</xdr:colOff>
      <xdr:row>29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99D0A8-BFC2-4261-9967-32528D2CD14A}"/>
            </a:ext>
          </a:extLst>
        </xdr:cNvPr>
        <xdr:cNvSpPr/>
      </xdr:nvSpPr>
      <xdr:spPr>
        <a:xfrm>
          <a:off x="3276600" y="5514976"/>
          <a:ext cx="1457325" cy="1619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842E965-E297-4978-9810-1E43C1391325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B19590-DDE2-4BB6-BF1B-F1AA03D74CD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15</xdr:row>
      <xdr:rowOff>76200</xdr:rowOff>
    </xdr:from>
    <xdr:to>
      <xdr:col>5</xdr:col>
      <xdr:colOff>170090</xdr:colOff>
      <xdr:row>15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934359F-5F29-4C40-A1E6-F194698F0632}"/>
            </a:ext>
          </a:extLst>
        </xdr:cNvPr>
        <xdr:cNvSpPr/>
      </xdr:nvSpPr>
      <xdr:spPr>
        <a:xfrm>
          <a:off x="4238625" y="3048000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16</xdr:row>
      <xdr:rowOff>42485</xdr:rowOff>
    </xdr:from>
    <xdr:to>
      <xdr:col>9</xdr:col>
      <xdr:colOff>590550</xdr:colOff>
      <xdr:row>33</xdr:row>
      <xdr:rowOff>148016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C0FBB-3C6B-40CD-B821-882425A0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3204785"/>
          <a:ext cx="5448300" cy="3344031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29</xdr:row>
      <xdr:rowOff>47625</xdr:rowOff>
    </xdr:from>
    <xdr:to>
      <xdr:col>3</xdr:col>
      <xdr:colOff>400050</xdr:colOff>
      <xdr:row>30</xdr:row>
      <xdr:rowOff>184152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D921932-FFB0-4849-9922-1CC928D2F787}"/>
            </a:ext>
          </a:extLst>
        </xdr:cNvPr>
        <xdr:cNvCxnSpPr/>
      </xdr:nvCxnSpPr>
      <xdr:spPr>
        <a:xfrm>
          <a:off x="1866900" y="5686425"/>
          <a:ext cx="800100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328613</xdr:colOff>
      <xdr:row>0</xdr:row>
      <xdr:rowOff>0</xdr:rowOff>
    </xdr:from>
    <xdr:to>
      <xdr:col>9</xdr:col>
      <xdr:colOff>90488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B5344-1431-41BD-952D-2921F2A58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DB6570-1D25-48B2-A82D-C6F19A4C2F73}"/>
            </a:ext>
          </a:extLst>
        </xdr:cNvPr>
        <xdr:cNvSpPr/>
      </xdr:nvSpPr>
      <xdr:spPr>
        <a:xfrm>
          <a:off x="0" y="3162300"/>
          <a:ext cx="8153400" cy="3429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25639C-9B63-47D0-994A-A85A79B326C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114300</xdr:colOff>
      <xdr:row>28</xdr:row>
      <xdr:rowOff>60327</xdr:rowOff>
    </xdr:from>
    <xdr:to>
      <xdr:col>6</xdr:col>
      <xdr:colOff>552450</xdr:colOff>
      <xdr:row>30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9D57D33-C09F-4554-AB2F-DF5C31DEF067}"/>
            </a:ext>
          </a:extLst>
        </xdr:cNvPr>
        <xdr:cNvCxnSpPr/>
      </xdr:nvCxnSpPr>
      <xdr:spPr>
        <a:xfrm flipH="1" flipV="1">
          <a:off x="4352925" y="5508627"/>
          <a:ext cx="43815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244517</xdr:colOff>
      <xdr:row>21</xdr:row>
      <xdr:rowOff>38292</xdr:rowOff>
    </xdr:from>
    <xdr:to>
      <xdr:col>4</xdr:col>
      <xdr:colOff>481282</xdr:colOff>
      <xdr:row>21</xdr:row>
      <xdr:rowOff>89496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E0742E1-ABF4-4B0C-8038-296DB77F07CB}"/>
            </a:ext>
          </a:extLst>
        </xdr:cNvPr>
        <xdr:cNvSpPr/>
      </xdr:nvSpPr>
      <xdr:spPr>
        <a:xfrm>
          <a:off x="3233066" y="4177512"/>
          <a:ext cx="236765" cy="51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766763</xdr:colOff>
      <xdr:row>0</xdr:row>
      <xdr:rowOff>0</xdr:rowOff>
    </xdr:from>
    <xdr:to>
      <xdr:col>4</xdr:col>
      <xdr:colOff>481013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E0C17-B3ED-4190-B8B3-365A86E76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76676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20E881-F0CE-4220-A43D-9CF8342CF13F}"/>
            </a:ext>
          </a:extLst>
        </xdr:cNvPr>
        <xdr:cNvSpPr/>
      </xdr:nvSpPr>
      <xdr:spPr>
        <a:xfrm>
          <a:off x="0" y="0"/>
          <a:ext cx="59817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19</xdr:row>
      <xdr:rowOff>174627</xdr:rowOff>
    </xdr:from>
    <xdr:to>
      <xdr:col>3</xdr:col>
      <xdr:colOff>295275</xdr:colOff>
      <xdr:row>22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EA3A19-83FD-4898-9E3C-EC14F36A22EE}"/>
            </a:ext>
          </a:extLst>
        </xdr:cNvPr>
        <xdr:cNvCxnSpPr/>
      </xdr:nvCxnSpPr>
      <xdr:spPr>
        <a:xfrm flipV="1">
          <a:off x="2790825" y="3717927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8B38D-D6FF-4157-8147-21C90A8D0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18</xdr:row>
      <xdr:rowOff>152401</xdr:rowOff>
    </xdr:from>
    <xdr:to>
      <xdr:col>5</xdr:col>
      <xdr:colOff>352425</xdr:colOff>
      <xdr:row>19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7A74F3-EED0-4C74-9D06-9C773AFF6204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AAFE78-26F7-435F-8281-8F1CBBF9FBB0}"/>
            </a:ext>
          </a:extLst>
        </xdr:cNvPr>
        <xdr:cNvSpPr/>
      </xdr:nvSpPr>
      <xdr:spPr>
        <a:xfrm>
          <a:off x="0" y="1828800"/>
          <a:ext cx="8153400" cy="476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288E97-189F-4F11-898E-2D6748D4BE0F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0</xdr:col>
      <xdr:colOff>304800</xdr:colOff>
      <xdr:row>9</xdr:row>
      <xdr:rowOff>58312</xdr:rowOff>
    </xdr:from>
    <xdr:to>
      <xdr:col>10</xdr:col>
      <xdr:colOff>352425</xdr:colOff>
      <xdr:row>33</xdr:row>
      <xdr:rowOff>132189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C1A926-20CF-4324-AF4F-681B0862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887112"/>
          <a:ext cx="7543800" cy="46458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787074</xdr:colOff>
      <xdr:row>13</xdr:row>
      <xdr:rowOff>23813</xdr:rowOff>
    </xdr:from>
    <xdr:to>
      <xdr:col>8</xdr:col>
      <xdr:colOff>98751</xdr:colOff>
      <xdr:row>33</xdr:row>
      <xdr:rowOff>166687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5F85C-EB9B-4373-A136-6FDD8521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499" y="2614613"/>
          <a:ext cx="4350402" cy="3952874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28</xdr:row>
      <xdr:rowOff>50801</xdr:rowOff>
    </xdr:from>
    <xdr:to>
      <xdr:col>6</xdr:col>
      <xdr:colOff>276225</xdr:colOff>
      <xdr:row>30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D023B39-132C-41F0-9770-739A47753ED1}"/>
            </a:ext>
          </a:extLst>
        </xdr:cNvPr>
        <xdr:cNvCxnSpPr/>
      </xdr:nvCxnSpPr>
      <xdr:spPr>
        <a:xfrm flipH="1" flipV="1">
          <a:off x="4381500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F56F9-A9FB-4C3E-90EB-55B648E10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23</xdr:row>
      <xdr:rowOff>95250</xdr:rowOff>
    </xdr:from>
    <xdr:to>
      <xdr:col>5</xdr:col>
      <xdr:colOff>304800</xdr:colOff>
      <xdr:row>28</xdr:row>
      <xdr:rowOff>47625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DF94B22-2FC2-4481-A2AB-51894200E942}"/>
            </a:ext>
          </a:extLst>
        </xdr:cNvPr>
        <xdr:cNvSpPr/>
      </xdr:nvSpPr>
      <xdr:spPr>
        <a:xfrm>
          <a:off x="3400425" y="4591050"/>
          <a:ext cx="1209675" cy="904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88F440-0050-4D4C-B9CE-B01854E6703B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538163</xdr:colOff>
      <xdr:row>11</xdr:row>
      <xdr:rowOff>30704</xdr:rowOff>
    </xdr:from>
    <xdr:to>
      <xdr:col>10</xdr:col>
      <xdr:colOff>433387</xdr:colOff>
      <xdr:row>33</xdr:row>
      <xdr:rowOff>159797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8699A-F52B-4B8D-9981-A49B6EA2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3" y="2240504"/>
          <a:ext cx="7077074" cy="4320093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22</xdr:row>
      <xdr:rowOff>47625</xdr:rowOff>
    </xdr:from>
    <xdr:to>
      <xdr:col>2</xdr:col>
      <xdr:colOff>371476</xdr:colOff>
      <xdr:row>23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V="1">
          <a:off x="1819275" y="43529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50801</xdr:rowOff>
    </xdr:from>
    <xdr:to>
      <xdr:col>6</xdr:col>
      <xdr:colOff>419100</xdr:colOff>
      <xdr:row>28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H="1" flipV="1">
          <a:off x="4524375" y="51181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5E134-941A-4237-9028-1ADFA08AC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154459-FCD5-4B9A-A83F-B6DBFA882C6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555266</xdr:colOff>
      <xdr:row>11</xdr:row>
      <xdr:rowOff>33338</xdr:rowOff>
    </xdr:from>
    <xdr:to>
      <xdr:col>10</xdr:col>
      <xdr:colOff>416284</xdr:colOff>
      <xdr:row>33</xdr:row>
      <xdr:rowOff>157163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0D814-DA97-4FFB-9284-070E4711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266" y="2243138"/>
          <a:ext cx="7042868" cy="4314825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23</xdr:row>
      <xdr:rowOff>0</xdr:rowOff>
    </xdr:from>
    <xdr:to>
      <xdr:col>2</xdr:col>
      <xdr:colOff>371476</xdr:colOff>
      <xdr:row>24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D563953-0DD6-43E1-96F5-EFC713A18D7C}"/>
            </a:ext>
          </a:extLst>
        </xdr:cNvPr>
        <xdr:cNvCxnSpPr/>
      </xdr:nvCxnSpPr>
      <xdr:spPr>
        <a:xfrm flipV="1">
          <a:off x="1819275" y="44958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26</xdr:row>
      <xdr:rowOff>12701</xdr:rowOff>
    </xdr:from>
    <xdr:to>
      <xdr:col>6</xdr:col>
      <xdr:colOff>390525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D2DF05-8CC1-4555-80CD-ED49B29AA3F3}"/>
            </a:ext>
          </a:extLst>
        </xdr:cNvPr>
        <xdr:cNvCxnSpPr/>
      </xdr:nvCxnSpPr>
      <xdr:spPr>
        <a:xfrm flipH="1" flipV="1">
          <a:off x="4495800" y="50800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1349E-4824-44F4-B2A1-E7D841621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6A009B-FAD6-4B0B-8B6E-4FC8BF70B02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19266</xdr:rowOff>
    </xdr:from>
    <xdr:to>
      <xdr:col>10</xdr:col>
      <xdr:colOff>457200</xdr:colOff>
      <xdr:row>33</xdr:row>
      <xdr:rowOff>171234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37BD8A-C290-4E9A-A64C-3817DC9C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29066"/>
          <a:ext cx="7124700" cy="4342968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23</xdr:row>
      <xdr:rowOff>28575</xdr:rowOff>
    </xdr:from>
    <xdr:to>
      <xdr:col>3</xdr:col>
      <xdr:colOff>266701</xdr:colOff>
      <xdr:row>24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396C124-8A0B-4FD6-ADC6-1BE8E023CBA1}"/>
            </a:ext>
          </a:extLst>
        </xdr:cNvPr>
        <xdr:cNvCxnSpPr/>
      </xdr:nvCxnSpPr>
      <xdr:spPr>
        <a:xfrm flipV="1">
          <a:off x="2457450" y="45243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60326</xdr:rowOff>
    </xdr:from>
    <xdr:to>
      <xdr:col>6</xdr:col>
      <xdr:colOff>419100</xdr:colOff>
      <xdr:row>28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85A9E4-8471-4E02-AEE3-18DB755972B9}"/>
            </a:ext>
          </a:extLst>
        </xdr:cNvPr>
        <xdr:cNvCxnSpPr/>
      </xdr:nvCxnSpPr>
      <xdr:spPr>
        <a:xfrm flipH="1" flipV="1">
          <a:off x="4524375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823D3-6007-4EBD-93C9-84B7C9922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4C4F10-E3DB-4AD7-BFFC-C66DEE84DF5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</xdr:colOff>
      <xdr:row>11</xdr:row>
      <xdr:rowOff>17871</xdr:rowOff>
    </xdr:from>
    <xdr:to>
      <xdr:col>10</xdr:col>
      <xdr:colOff>452438</xdr:colOff>
      <xdr:row>33</xdr:row>
      <xdr:rowOff>172630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9B09A0-2C94-48D7-84EE-E8173425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" y="2227671"/>
          <a:ext cx="7115176" cy="4345759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23</xdr:row>
      <xdr:rowOff>104775</xdr:rowOff>
    </xdr:from>
    <xdr:to>
      <xdr:col>2</xdr:col>
      <xdr:colOff>352426</xdr:colOff>
      <xdr:row>24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2BEE74F-9975-4940-AF27-329F05854A01}"/>
            </a:ext>
          </a:extLst>
        </xdr:cNvPr>
        <xdr:cNvCxnSpPr/>
      </xdr:nvCxnSpPr>
      <xdr:spPr>
        <a:xfrm flipV="1">
          <a:off x="1800225" y="46005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26</xdr:row>
      <xdr:rowOff>3176</xdr:rowOff>
    </xdr:from>
    <xdr:to>
      <xdr:col>6</xdr:col>
      <xdr:colOff>400050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8F62540-A388-49DC-A202-24FEDDC02378}"/>
            </a:ext>
          </a:extLst>
        </xdr:cNvPr>
        <xdr:cNvCxnSpPr/>
      </xdr:nvCxnSpPr>
      <xdr:spPr>
        <a:xfrm flipH="1" flipV="1">
          <a:off x="450532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A4AB4-87E6-4007-979D-3635E7406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581A70D-5A96-463A-9F93-8BA60524D86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490538</xdr:colOff>
      <xdr:row>11</xdr:row>
      <xdr:rowOff>22373</xdr:rowOff>
    </xdr:from>
    <xdr:to>
      <xdr:col>10</xdr:col>
      <xdr:colOff>481013</xdr:colOff>
      <xdr:row>33</xdr:row>
      <xdr:rowOff>168128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FFA6C6-8E0D-4C36-9B55-45F4857F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8" y="2232173"/>
          <a:ext cx="7172325" cy="4336755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24</xdr:row>
      <xdr:rowOff>95250</xdr:rowOff>
    </xdr:from>
    <xdr:to>
      <xdr:col>2</xdr:col>
      <xdr:colOff>323851</xdr:colOff>
      <xdr:row>25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3DCC725-1A53-44B1-B2EA-E550425B41A3}"/>
            </a:ext>
          </a:extLst>
        </xdr:cNvPr>
        <xdr:cNvCxnSpPr/>
      </xdr:nvCxnSpPr>
      <xdr:spPr>
        <a:xfrm flipV="1">
          <a:off x="1771650" y="47815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26</xdr:row>
      <xdr:rowOff>3176</xdr:rowOff>
    </xdr:from>
    <xdr:to>
      <xdr:col>6</xdr:col>
      <xdr:colOff>342900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EFA3DB6-F78C-490F-B6A3-26A9E2A0CC76}"/>
            </a:ext>
          </a:extLst>
        </xdr:cNvPr>
        <xdr:cNvCxnSpPr/>
      </xdr:nvCxnSpPr>
      <xdr:spPr>
        <a:xfrm flipH="1" flipV="1">
          <a:off x="444817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CCB14-4EC8-40B3-A33F-F41F37728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F1D3226-0ADA-40D3-81A6-BD867B16C62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11</xdr:row>
      <xdr:rowOff>23874</xdr:rowOff>
    </xdr:from>
    <xdr:to>
      <xdr:col>10</xdr:col>
      <xdr:colOff>438151</xdr:colOff>
      <xdr:row>33</xdr:row>
      <xdr:rowOff>166627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84B2D-9819-4AE1-86ED-AA4E932A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233674"/>
          <a:ext cx="7086601" cy="4333753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19050</xdr:rowOff>
    </xdr:from>
    <xdr:to>
      <xdr:col>2</xdr:col>
      <xdr:colOff>352426</xdr:colOff>
      <xdr:row>26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CE202A9-6F13-4734-A480-69EC4331BDDA}"/>
            </a:ext>
          </a:extLst>
        </xdr:cNvPr>
        <xdr:cNvCxnSpPr/>
      </xdr:nvCxnSpPr>
      <xdr:spPr>
        <a:xfrm flipV="1">
          <a:off x="1800225" y="48958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136526</xdr:rowOff>
    </xdr:from>
    <xdr:to>
      <xdr:col>6</xdr:col>
      <xdr:colOff>314325</xdr:colOff>
      <xdr:row>27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00E88BE-2098-4E49-8D4C-D81BC8B3A08C}"/>
            </a:ext>
          </a:extLst>
        </xdr:cNvPr>
        <xdr:cNvCxnSpPr/>
      </xdr:nvCxnSpPr>
      <xdr:spPr>
        <a:xfrm flipH="1" flipV="1">
          <a:off x="4419600" y="50133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3C32E-BBBF-4F88-9E56-9DD4E0048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81F3FAD-BE78-41CD-8F5C-0F8E6F0F07A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476737</xdr:colOff>
      <xdr:row>11</xdr:row>
      <xdr:rowOff>19050</xdr:rowOff>
    </xdr:from>
    <xdr:to>
      <xdr:col>10</xdr:col>
      <xdr:colOff>494813</xdr:colOff>
      <xdr:row>33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AD4607-9EC1-4416-A621-C83A1B59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37" y="2228850"/>
          <a:ext cx="7199926" cy="434340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25</xdr:row>
      <xdr:rowOff>47625</xdr:rowOff>
    </xdr:from>
    <xdr:to>
      <xdr:col>3</xdr:col>
      <xdr:colOff>200026</xdr:colOff>
      <xdr:row>26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5090709-BE03-4540-8FA2-4CA69CFBF10B}"/>
            </a:ext>
          </a:extLst>
        </xdr:cNvPr>
        <xdr:cNvCxnSpPr/>
      </xdr:nvCxnSpPr>
      <xdr:spPr>
        <a:xfrm flipV="1">
          <a:off x="2390775" y="49244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26</xdr:row>
      <xdr:rowOff>41276</xdr:rowOff>
    </xdr:from>
    <xdr:to>
      <xdr:col>6</xdr:col>
      <xdr:colOff>333375</xdr:colOff>
      <xdr:row>28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F76A6A2-50D8-482B-AEAF-3A14D1E654DE}"/>
            </a:ext>
          </a:extLst>
        </xdr:cNvPr>
        <xdr:cNvCxnSpPr/>
      </xdr:nvCxnSpPr>
      <xdr:spPr>
        <a:xfrm flipH="1" flipV="1">
          <a:off x="4438650" y="51085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AC1E-A7F1-458F-B21E-6361038D6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86D51F-6B3E-4093-890B-825970FCA74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11</xdr:row>
      <xdr:rowOff>19549</xdr:rowOff>
    </xdr:from>
    <xdr:to>
      <xdr:col>10</xdr:col>
      <xdr:colOff>471488</xdr:colOff>
      <xdr:row>33</xdr:row>
      <xdr:rowOff>170951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A29B2D-CD28-49C9-9556-D93137C9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" y="2229349"/>
          <a:ext cx="7153276" cy="4342402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171450</xdr:rowOff>
    </xdr:from>
    <xdr:to>
      <xdr:col>2</xdr:col>
      <xdr:colOff>352426</xdr:colOff>
      <xdr:row>27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9E8B69D-D841-4707-B32C-8C5ECFD7423F}"/>
            </a:ext>
          </a:extLst>
        </xdr:cNvPr>
        <xdr:cNvCxnSpPr/>
      </xdr:nvCxnSpPr>
      <xdr:spPr>
        <a:xfrm flipV="1">
          <a:off x="1800225" y="50482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184151</xdr:rowOff>
    </xdr:from>
    <xdr:to>
      <xdr:col>6</xdr:col>
      <xdr:colOff>314325</xdr:colOff>
      <xdr:row>28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ED39F10-91A4-4B35-885D-D0CDD73A7680}"/>
            </a:ext>
          </a:extLst>
        </xdr:cNvPr>
        <xdr:cNvCxnSpPr/>
      </xdr:nvCxnSpPr>
      <xdr:spPr>
        <a:xfrm flipH="1" flipV="1">
          <a:off x="4419600" y="506095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4094A-9DE9-488C-AE9E-55D904F93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88343E-497B-4494-9360-DA80A962BB3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8</xdr:row>
      <xdr:rowOff>22713</xdr:rowOff>
    </xdr:from>
    <xdr:to>
      <xdr:col>8</xdr:col>
      <xdr:colOff>628650</xdr:colOff>
      <xdr:row>33</xdr:row>
      <xdr:rowOff>167788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DA127A-6AB4-48E6-B52A-EB411133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61013"/>
          <a:ext cx="5410200" cy="4907575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3DF51-4BAD-4A6A-93A0-A11FCFAB5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17</xdr:row>
      <xdr:rowOff>152401</xdr:rowOff>
    </xdr:from>
    <xdr:to>
      <xdr:col>5</xdr:col>
      <xdr:colOff>352425</xdr:colOff>
      <xdr:row>18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0D8AE5-A764-4D41-A109-D38EA206F3A7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9026DA-F99B-437B-A4A8-E4F670B3039F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758AAF-F3A1-488B-A7C0-F17B6A83D9AD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582385</xdr:colOff>
      <xdr:row>18</xdr:row>
      <xdr:rowOff>1</xdr:rowOff>
    </xdr:from>
    <xdr:to>
      <xdr:col>5</xdr:col>
      <xdr:colOff>180975</xdr:colOff>
      <xdr:row>18</xdr:row>
      <xdr:rowOff>63501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3B9EB1-D2AC-4DE9-A12D-3E21167E5C16}"/>
            </a:ext>
          </a:extLst>
        </xdr:cNvPr>
        <xdr:cNvSpPr/>
      </xdr:nvSpPr>
      <xdr:spPr>
        <a:xfrm>
          <a:off x="4249510" y="3543301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110066</xdr:colOff>
      <xdr:row>15</xdr:row>
      <xdr:rowOff>95250</xdr:rowOff>
    </xdr:from>
    <xdr:to>
      <xdr:col>5</xdr:col>
      <xdr:colOff>275166</xdr:colOff>
      <xdr:row>17</xdr:row>
      <xdr:rowOff>137585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E78A066-5631-4B3E-827A-35EA8BF2C53B}"/>
            </a:ext>
          </a:extLst>
        </xdr:cNvPr>
        <xdr:cNvCxnSpPr/>
      </xdr:nvCxnSpPr>
      <xdr:spPr>
        <a:xfrm flipH="1">
          <a:off x="4417483" y="3069167"/>
          <a:ext cx="165100" cy="4233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11</xdr:row>
      <xdr:rowOff>10675</xdr:rowOff>
    </xdr:from>
    <xdr:to>
      <xdr:col>10</xdr:col>
      <xdr:colOff>466725</xdr:colOff>
      <xdr:row>33</xdr:row>
      <xdr:rowOff>179826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81018-4FC1-418B-BB11-CA1AAE5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220475"/>
          <a:ext cx="7143750" cy="4360151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25</xdr:row>
      <xdr:rowOff>180975</xdr:rowOff>
    </xdr:from>
    <xdr:to>
      <xdr:col>3</xdr:col>
      <xdr:colOff>228601</xdr:colOff>
      <xdr:row>27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1869BD-A648-43E0-9EE6-4273E1E95620}"/>
            </a:ext>
          </a:extLst>
        </xdr:cNvPr>
        <xdr:cNvCxnSpPr/>
      </xdr:nvCxnSpPr>
      <xdr:spPr>
        <a:xfrm flipV="1">
          <a:off x="2419350" y="50577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174626</xdr:rowOff>
    </xdr:from>
    <xdr:to>
      <xdr:col>6</xdr:col>
      <xdr:colOff>333375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52F0B2-A36B-4A32-9C50-27C8D592F2F3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A05CC-468C-40C1-8AA1-6A7EB9F5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8A2D50-A559-49D9-9383-1172975AF4DA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8658</xdr:rowOff>
    </xdr:from>
    <xdr:to>
      <xdr:col>10</xdr:col>
      <xdr:colOff>114300</xdr:colOff>
      <xdr:row>33</xdr:row>
      <xdr:rowOff>181843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DB65A1-38D6-4896-833B-DD5DD35C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18458"/>
          <a:ext cx="7124700" cy="436418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26</xdr:row>
      <xdr:rowOff>95250</xdr:rowOff>
    </xdr:from>
    <xdr:to>
      <xdr:col>1</xdr:col>
      <xdr:colOff>1123951</xdr:colOff>
      <xdr:row>27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8BFFD32-FE34-44B5-BF21-3A7B96CC754E}"/>
            </a:ext>
          </a:extLst>
        </xdr:cNvPr>
        <xdr:cNvCxnSpPr/>
      </xdr:nvCxnSpPr>
      <xdr:spPr>
        <a:xfrm flipV="1">
          <a:off x="1800225" y="5162550"/>
          <a:ext cx="390526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25</xdr:row>
      <xdr:rowOff>174626</xdr:rowOff>
    </xdr:from>
    <xdr:to>
      <xdr:col>5</xdr:col>
      <xdr:colOff>600075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BA9C4DD-B72C-4FA7-A0AC-3E3AB2F6B80B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728663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C490B-BEFC-49FF-8BF8-6311BBD90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BDE4533-D985-4296-848A-28ECA4A10A6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11</xdr:row>
      <xdr:rowOff>15027</xdr:rowOff>
    </xdr:from>
    <xdr:to>
      <xdr:col>9</xdr:col>
      <xdr:colOff>333376</xdr:colOff>
      <xdr:row>33</xdr:row>
      <xdr:rowOff>175474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08B0C3-FD74-497C-8AB7-245DEF10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224827"/>
          <a:ext cx="7200901" cy="4351447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27</xdr:row>
      <xdr:rowOff>76200</xdr:rowOff>
    </xdr:from>
    <xdr:to>
      <xdr:col>1</xdr:col>
      <xdr:colOff>1114426</xdr:colOff>
      <xdr:row>28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0585FC8-C74D-4233-A30C-1476C59C003E}"/>
            </a:ext>
          </a:extLst>
        </xdr:cNvPr>
        <xdr:cNvCxnSpPr/>
      </xdr:nvCxnSpPr>
      <xdr:spPr>
        <a:xfrm flipV="1">
          <a:off x="1743075" y="53340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25</xdr:row>
      <xdr:rowOff>127001</xdr:rowOff>
    </xdr:from>
    <xdr:to>
      <xdr:col>5</xdr:col>
      <xdr:colOff>114300</xdr:colOff>
      <xdr:row>27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04F556B-8464-4573-AC11-F821D04AC6B2}"/>
            </a:ext>
          </a:extLst>
        </xdr:cNvPr>
        <xdr:cNvCxnSpPr/>
      </xdr:nvCxnSpPr>
      <xdr:spPr>
        <a:xfrm flipH="1" flipV="1">
          <a:off x="4381500" y="50038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300038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87FE-4B6B-4920-B9CE-766CBFFC9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B68A17E-B3C9-49AF-A0F6-336AD7B465F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504826</xdr:colOff>
      <xdr:row>10</xdr:row>
      <xdr:rowOff>20120</xdr:rowOff>
    </xdr:from>
    <xdr:to>
      <xdr:col>7</xdr:col>
      <xdr:colOff>581025</xdr:colOff>
      <xdr:row>33</xdr:row>
      <xdr:rowOff>170381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28C2DF-24F7-4EE3-B755-26560804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2039420"/>
          <a:ext cx="5010149" cy="4531761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21B6045-D4FB-42E3-A9D1-534ECEC4EC61}"/>
            </a:ext>
          </a:extLst>
        </xdr:cNvPr>
        <xdr:cNvSpPr/>
      </xdr:nvSpPr>
      <xdr:spPr>
        <a:xfrm>
          <a:off x="3333750" y="5334000"/>
          <a:ext cx="1371600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0996632-D86D-4233-B8D9-BE6B11766D87}"/>
            </a:ext>
          </a:extLst>
        </xdr:cNvPr>
        <xdr:cNvCxnSpPr/>
      </xdr:nvCxnSpPr>
      <xdr:spPr>
        <a:xfrm flipH="1" flipV="1">
          <a:off x="4762500" y="56483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785812</xdr:colOff>
      <xdr:row>0</xdr:row>
      <xdr:rowOff>0</xdr:rowOff>
    </xdr:from>
    <xdr:to>
      <xdr:col>7</xdr:col>
      <xdr:colOff>300037</xdr:colOff>
      <xdr:row>3</xdr:row>
      <xdr:rowOff>38101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5F81C-0217-4755-A7D6-DA40D353D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2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84A6544-F159-4E46-9CFF-ECCE2866CB98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383531</xdr:colOff>
      <xdr:row>10</xdr:row>
      <xdr:rowOff>16011</xdr:rowOff>
    </xdr:from>
    <xdr:to>
      <xdr:col>9</xdr:col>
      <xdr:colOff>226072</xdr:colOff>
      <xdr:row>33</xdr:row>
      <xdr:rowOff>174492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9D3B51-434C-4E4A-AB88-C43FB01F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31" y="2035311"/>
          <a:ext cx="7386341" cy="453998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26</xdr:row>
      <xdr:rowOff>171450</xdr:rowOff>
    </xdr:from>
    <xdr:to>
      <xdr:col>4</xdr:col>
      <xdr:colOff>533400</xdr:colOff>
      <xdr:row>28</xdr:row>
      <xdr:rowOff>177799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7DADF9B-65B4-4A02-8AD9-6BC8E1EE9940}"/>
            </a:ext>
          </a:extLst>
        </xdr:cNvPr>
        <xdr:cNvCxnSpPr/>
      </xdr:nvCxnSpPr>
      <xdr:spPr>
        <a:xfrm flipH="1" flipV="1">
          <a:off x="4362450" y="5238750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16</xdr:row>
      <xdr:rowOff>104775</xdr:rowOff>
    </xdr:from>
    <xdr:to>
      <xdr:col>2</xdr:col>
      <xdr:colOff>390525</xdr:colOff>
      <xdr:row>18</xdr:row>
      <xdr:rowOff>111124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C6C5739-A1FC-405E-AF62-F15A1452D196}"/>
            </a:ext>
          </a:extLst>
        </xdr:cNvPr>
        <xdr:cNvCxnSpPr/>
      </xdr:nvCxnSpPr>
      <xdr:spPr>
        <a:xfrm flipH="1" flipV="1">
          <a:off x="2752725" y="326707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1852613</xdr:colOff>
      <xdr:row>0</xdr:row>
      <xdr:rowOff>0</xdr:rowOff>
    </xdr:from>
    <xdr:to>
      <xdr:col>7</xdr:col>
      <xdr:colOff>100013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65F3A-E369-4B77-AF88-CF03EF228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A86E4A4-3F73-4960-9943-1E0876F9F83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261938</xdr:colOff>
      <xdr:row>0</xdr:row>
      <xdr:rowOff>0</xdr:rowOff>
    </xdr:from>
    <xdr:ext cx="4448175" cy="61912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54CD7-F711-4105-B804-49457D44D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5748338" y="0"/>
          <a:ext cx="4448175" cy="61912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1D22F7-2F79-4D07-A7CE-52A91DF77742}"/>
            </a:ext>
          </a:extLst>
        </xdr:cNvPr>
        <xdr:cNvSpPr/>
      </xdr:nvSpPr>
      <xdr:spPr>
        <a:xfrm>
          <a:off x="0" y="28575"/>
          <a:ext cx="11582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oneCellAnchor>
    <xdr:from>
      <xdr:col>0</xdr:col>
      <xdr:colOff>0</xdr:colOff>
      <xdr:row>9</xdr:row>
      <xdr:rowOff>38108</xdr:rowOff>
    </xdr:from>
    <xdr:ext cx="11247120" cy="7560239"/>
    <xdr:pic>
      <xdr:nvPicPr>
        <xdr:cNvPr id="4" name="Picture 3">
          <a:extLst>
            <a:ext uri="{FF2B5EF4-FFF2-40B4-BE49-F238E27FC236}">
              <a16:creationId xmlns:a16="http://schemas.microsoft.com/office/drawing/2014/main" id="{4DCC478C-F364-4024-8B3F-A0476E4F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8"/>
          <a:ext cx="11247120" cy="7560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285750</xdr:colOff>
      <xdr:row>20</xdr:row>
      <xdr:rowOff>171450</xdr:rowOff>
    </xdr:from>
    <xdr:to>
      <xdr:col>3</xdr:col>
      <xdr:colOff>209550</xdr:colOff>
      <xdr:row>44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3519112-37C8-421A-9325-0B6645D9C056}"/>
            </a:ext>
          </a:extLst>
        </xdr:cNvPr>
        <xdr:cNvSpPr/>
      </xdr:nvSpPr>
      <xdr:spPr>
        <a:xfrm>
          <a:off x="1504950" y="3981450"/>
          <a:ext cx="533400" cy="449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123825</xdr:colOff>
      <xdr:row>13</xdr:row>
      <xdr:rowOff>66674</xdr:rowOff>
    </xdr:from>
    <xdr:to>
      <xdr:col>8</xdr:col>
      <xdr:colOff>38100</xdr:colOff>
      <xdr:row>14</xdr:row>
      <xdr:rowOff>57150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7CCDBCD-3ABD-435A-BCEE-E13AB40D0478}"/>
            </a:ext>
          </a:extLst>
        </xdr:cNvPr>
        <xdr:cNvSpPr/>
      </xdr:nvSpPr>
      <xdr:spPr>
        <a:xfrm>
          <a:off x="3781425" y="2543174"/>
          <a:ext cx="1133475" cy="1809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136</xdr:rowOff>
    </xdr:from>
    <xdr:to>
      <xdr:col>19</xdr:col>
      <xdr:colOff>0</xdr:colOff>
      <xdr:row>49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00858-1542-4C9A-ABF2-89E334107AE6}"/>
            </a:ext>
          </a:extLst>
        </xdr:cNvPr>
        <xdr:cNvSpPr/>
      </xdr:nvSpPr>
      <xdr:spPr>
        <a:xfrm>
          <a:off x="0" y="8105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291886</xdr:colOff>
      <xdr:row>42</xdr:row>
      <xdr:rowOff>114871</xdr:rowOff>
    </xdr:from>
    <xdr:to>
      <xdr:col>17</xdr:col>
      <xdr:colOff>52808</xdr:colOff>
      <xdr:row>72</xdr:row>
      <xdr:rowOff>104624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DA13D-8544-46E0-A9E7-08AA62E3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36" y="8220646"/>
          <a:ext cx="6333172" cy="5704753"/>
        </a:xfrm>
        <a:prstGeom prst="rect">
          <a:avLst/>
        </a:prstGeom>
      </xdr:spPr>
    </xdr:pic>
    <xdr:clientData/>
  </xdr:twoCellAnchor>
  <xdr:twoCellAnchor>
    <xdr:from>
      <xdr:col>5</xdr:col>
      <xdr:colOff>424260</xdr:colOff>
      <xdr:row>48</xdr:row>
      <xdr:rowOff>74613</xdr:rowOff>
    </xdr:from>
    <xdr:to>
      <xdr:col>7</xdr:col>
      <xdr:colOff>167085</xdr:colOff>
      <xdr:row>50</xdr:row>
      <xdr:rowOff>20640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EB39816-E00B-496A-BEFF-106EF2F2EADE}"/>
            </a:ext>
          </a:extLst>
        </xdr:cNvPr>
        <xdr:cNvCxnSpPr/>
      </xdr:nvCxnSpPr>
      <xdr:spPr>
        <a:xfrm>
          <a:off x="2443560" y="9323388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DE31-D045-4622-BAE9-41F42FF0A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FDCE033-8639-447B-B9C8-81CCDAFCFA77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232172</xdr:colOff>
      <xdr:row>26</xdr:row>
      <xdr:rowOff>29554</xdr:rowOff>
    </xdr:from>
    <xdr:to>
      <xdr:col>13</xdr:col>
      <xdr:colOff>377428</xdr:colOff>
      <xdr:row>33</xdr:row>
      <xdr:rowOff>160946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8F770-90C2-45BD-BC8A-D6293EB3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472" y="5087329"/>
          <a:ext cx="3650456" cy="1464892"/>
        </a:xfrm>
        <a:prstGeom prst="rect">
          <a:avLst/>
        </a:prstGeom>
      </xdr:spPr>
    </xdr:pic>
    <xdr:clientData/>
  </xdr:twoCellAnchor>
  <xdr:twoCellAnchor>
    <xdr:from>
      <xdr:col>7</xdr:col>
      <xdr:colOff>63667</xdr:colOff>
      <xdr:row>32</xdr:row>
      <xdr:rowOff>86226</xdr:rowOff>
    </xdr:from>
    <xdr:to>
      <xdr:col>8</xdr:col>
      <xdr:colOff>244642</xdr:colOff>
      <xdr:row>33</xdr:row>
      <xdr:rowOff>105276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C6A9E4-7F5C-4DDE-9BDF-BC29595C057A}"/>
            </a:ext>
          </a:extLst>
        </xdr:cNvPr>
        <xdr:cNvCxnSpPr/>
      </xdr:nvCxnSpPr>
      <xdr:spPr>
        <a:xfrm>
          <a:off x="2946233" y="6297529"/>
          <a:ext cx="617120" cy="209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D1FE8-EAC8-46CA-94A1-297D578C3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538</xdr:rowOff>
    </xdr:from>
    <xdr:to>
      <xdr:col>19</xdr:col>
      <xdr:colOff>0</xdr:colOff>
      <xdr:row>33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30E11E-8746-4366-B572-7A4901FC8651}"/>
            </a:ext>
          </a:extLst>
        </xdr:cNvPr>
        <xdr:cNvSpPr/>
      </xdr:nvSpPr>
      <xdr:spPr>
        <a:xfrm>
          <a:off x="0" y="5058313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ED888D2-A9D2-42DC-883E-0E42057007E9}"/>
            </a:ext>
          </a:extLst>
        </xdr:cNvPr>
        <xdr:cNvSpPr/>
      </xdr:nvSpPr>
      <xdr:spPr>
        <a:xfrm>
          <a:off x="0" y="0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381000</xdr:colOff>
      <xdr:row>32</xdr:row>
      <xdr:rowOff>152901</xdr:rowOff>
    </xdr:from>
    <xdr:to>
      <xdr:col>10</xdr:col>
      <xdr:colOff>134107</xdr:colOff>
      <xdr:row>33</xdr:row>
      <xdr:rowOff>15039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E338CAF-F3F9-4CC2-ABC4-2C4E9730FA3B}"/>
            </a:ext>
          </a:extLst>
        </xdr:cNvPr>
        <xdr:cNvSpPr/>
      </xdr:nvSpPr>
      <xdr:spPr>
        <a:xfrm>
          <a:off x="4135855" y="6364204"/>
          <a:ext cx="189252" cy="526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10</xdr:row>
      <xdr:rowOff>26398</xdr:rowOff>
    </xdr:from>
    <xdr:to>
      <xdr:col>17</xdr:col>
      <xdr:colOff>100012</xdr:colOff>
      <xdr:row>33</xdr:row>
      <xdr:rowOff>164103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B5CCBE-0955-480C-8B2C-4A5D215C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8" y="2045698"/>
          <a:ext cx="7400924" cy="4519205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39C992-4F51-4C50-9024-A0C1572C6B4D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20</xdr:row>
      <xdr:rowOff>76201</xdr:rowOff>
    </xdr:from>
    <xdr:to>
      <xdr:col>6</xdr:col>
      <xdr:colOff>19050</xdr:colOff>
      <xdr:row>21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26B1F9D-C76F-4C4B-A9A9-3FE5AD723A27}"/>
            </a:ext>
          </a:extLst>
        </xdr:cNvPr>
        <xdr:cNvCxnSpPr/>
      </xdr:nvCxnSpPr>
      <xdr:spPr>
        <a:xfrm flipV="1">
          <a:off x="2571750" y="4000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7F46F-D071-4C09-A021-8CE20EE7B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87B9B2-3349-444E-989A-59B30D8CC256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A6FFC59-DC3D-4AB3-B82D-A406AABFD66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201706</xdr:colOff>
      <xdr:row>19</xdr:row>
      <xdr:rowOff>30816</xdr:rowOff>
    </xdr:from>
    <xdr:to>
      <xdr:col>6</xdr:col>
      <xdr:colOff>392963</xdr:colOff>
      <xdr:row>19</xdr:row>
      <xdr:rowOff>117662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032F22D-7C12-4095-A67F-7EBFA0D017BA}"/>
            </a:ext>
          </a:extLst>
        </xdr:cNvPr>
        <xdr:cNvSpPr/>
      </xdr:nvSpPr>
      <xdr:spPr>
        <a:xfrm>
          <a:off x="3053603" y="3762375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190499</xdr:rowOff>
    </xdr:from>
    <xdr:to>
      <xdr:col>18</xdr:col>
      <xdr:colOff>0</xdr:colOff>
      <xdr:row>33</xdr:row>
      <xdr:rowOff>190499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10B11A9-C57E-4010-AAE7-6667D52A2134}"/>
            </a:ext>
          </a:extLst>
        </xdr:cNvPr>
        <xdr:cNvSpPr/>
      </xdr:nvSpPr>
      <xdr:spPr>
        <a:xfrm>
          <a:off x="0" y="2019299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390526</xdr:colOff>
      <xdr:row>10</xdr:row>
      <xdr:rowOff>24058</xdr:rowOff>
    </xdr:from>
    <xdr:to>
      <xdr:col>14</xdr:col>
      <xdr:colOff>295275</xdr:colOff>
      <xdr:row>33</xdr:row>
      <xdr:rowOff>166441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D6B0C-1C97-4593-A619-91B9013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6" y="2043358"/>
          <a:ext cx="5162549" cy="4523883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20</xdr:row>
      <xdr:rowOff>104776</xdr:rowOff>
    </xdr:from>
    <xdr:to>
      <xdr:col>7</xdr:col>
      <xdr:colOff>28575</xdr:colOff>
      <xdr:row>22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4A23376-35AA-4992-9299-2CD126679BB2}"/>
            </a:ext>
          </a:extLst>
        </xdr:cNvPr>
        <xdr:cNvCxnSpPr/>
      </xdr:nvCxnSpPr>
      <xdr:spPr>
        <a:xfrm flipV="1">
          <a:off x="3019425" y="40290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62313-F860-4F24-94F4-8B7DED02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84C0CEA-5A09-4E58-9FE4-D35492C6B8A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141371</xdr:colOff>
      <xdr:row>19</xdr:row>
      <xdr:rowOff>67176</xdr:rowOff>
    </xdr:from>
    <xdr:to>
      <xdr:col>5</xdr:col>
      <xdr:colOff>332628</xdr:colOff>
      <xdr:row>19</xdr:row>
      <xdr:rowOff>154022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750C9B-B4DA-4441-8D3C-BA827B645F83}"/>
            </a:ext>
          </a:extLst>
        </xdr:cNvPr>
        <xdr:cNvSpPr/>
      </xdr:nvSpPr>
      <xdr:spPr>
        <a:xfrm>
          <a:off x="2552700" y="3801979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57150</xdr:colOff>
      <xdr:row>18</xdr:row>
      <xdr:rowOff>123825</xdr:rowOff>
    </xdr:from>
    <xdr:to>
      <xdr:col>9</xdr:col>
      <xdr:colOff>293915</xdr:colOff>
      <xdr:row>18</xdr:row>
      <xdr:rowOff>187325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340679C-5807-450C-AD3C-BD0D657251C2}"/>
            </a:ext>
          </a:extLst>
        </xdr:cNvPr>
        <xdr:cNvSpPr/>
      </xdr:nvSpPr>
      <xdr:spPr>
        <a:xfrm>
          <a:off x="4229100" y="366712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10</xdr:row>
      <xdr:rowOff>40706</xdr:rowOff>
    </xdr:from>
    <xdr:to>
      <xdr:col>14</xdr:col>
      <xdr:colOff>185738</xdr:colOff>
      <xdr:row>33</xdr:row>
      <xdr:rowOff>149795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371241-24B0-4CDD-A081-BC434676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963" y="2060006"/>
          <a:ext cx="4943475" cy="4490589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21</xdr:row>
      <xdr:rowOff>152401</xdr:rowOff>
    </xdr:from>
    <xdr:to>
      <xdr:col>7</xdr:col>
      <xdr:colOff>66675</xdr:colOff>
      <xdr:row>23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A608180-0606-4E34-959D-2CCA1DF655AF}"/>
            </a:ext>
          </a:extLst>
        </xdr:cNvPr>
        <xdr:cNvCxnSpPr/>
      </xdr:nvCxnSpPr>
      <xdr:spPr>
        <a:xfrm flipV="1">
          <a:off x="3057525" y="42672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8787C-2D93-4A86-9CE2-E9CCF310A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4F2BC03-EA07-4647-9133-D47B4444CED4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7E8C27B-5490-40EE-AB9A-B8A2647D722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47625</xdr:colOff>
      <xdr:row>19</xdr:row>
      <xdr:rowOff>38100</xdr:rowOff>
    </xdr:from>
    <xdr:to>
      <xdr:col>9</xdr:col>
      <xdr:colOff>284390</xdr:colOff>
      <xdr:row>19</xdr:row>
      <xdr:rowOff>101600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B345A1F-9225-4E52-BC73-7C1D0F112ACF}"/>
            </a:ext>
          </a:extLst>
        </xdr:cNvPr>
        <xdr:cNvSpPr/>
      </xdr:nvSpPr>
      <xdr:spPr>
        <a:xfrm>
          <a:off x="4219575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79682</xdr:colOff>
      <xdr:row>10</xdr:row>
      <xdr:rowOff>47626</xdr:rowOff>
    </xdr:from>
    <xdr:to>
      <xdr:col>14</xdr:col>
      <xdr:colOff>167969</xdr:colOff>
      <xdr:row>33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77964B-FBA8-4335-9C6F-CC49517E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732" y="2066926"/>
          <a:ext cx="4907937" cy="4476749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22</xdr:row>
      <xdr:rowOff>95251</xdr:rowOff>
    </xdr:from>
    <xdr:to>
      <xdr:col>7</xdr:col>
      <xdr:colOff>85725</xdr:colOff>
      <xdr:row>23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AC0C7C5-4BCA-4ED4-A23B-49684063A71B}"/>
            </a:ext>
          </a:extLst>
        </xdr:cNvPr>
        <xdr:cNvCxnSpPr/>
      </xdr:nvCxnSpPr>
      <xdr:spPr>
        <a:xfrm flipV="1">
          <a:off x="3076575" y="440055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B451A-7D8C-4932-935B-C561E252B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486929-49EF-480D-BA22-FECDD2E9D7EE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6B2AF65-A5C2-4BF8-863D-9557D13DDCA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</xdr:colOff>
      <xdr:row>19</xdr:row>
      <xdr:rowOff>38100</xdr:rowOff>
    </xdr:from>
    <xdr:to>
      <xdr:col>9</xdr:col>
      <xdr:colOff>274865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C10CB9-5A42-41D7-8949-274D9973E6F1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20427</xdr:rowOff>
    </xdr:from>
    <xdr:to>
      <xdr:col>14</xdr:col>
      <xdr:colOff>285750</xdr:colOff>
      <xdr:row>33</xdr:row>
      <xdr:rowOff>170074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1E71B-4E61-4736-AB5C-3F3E1231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2039727"/>
          <a:ext cx="5133975" cy="4531147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23</xdr:row>
      <xdr:rowOff>104776</xdr:rowOff>
    </xdr:from>
    <xdr:to>
      <xdr:col>7</xdr:col>
      <xdr:colOff>66675</xdr:colOff>
      <xdr:row>25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A28F6B7-FC7E-4599-84CB-F2CA7D5CCCEF}"/>
            </a:ext>
          </a:extLst>
        </xdr:cNvPr>
        <xdr:cNvCxnSpPr/>
      </xdr:nvCxnSpPr>
      <xdr:spPr>
        <a:xfrm flipV="1">
          <a:off x="3057525" y="46005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00A49-11AC-44CE-BB4B-EE016F0C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702D04A-D58A-4764-A1D6-D3034A3E029B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04EE90-8FCA-4E1D-9921-3379CF8B9A5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104775</xdr:colOff>
      <xdr:row>18</xdr:row>
      <xdr:rowOff>114300</xdr:rowOff>
    </xdr:from>
    <xdr:to>
      <xdr:col>9</xdr:col>
      <xdr:colOff>341540</xdr:colOff>
      <xdr:row>18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50976E4-520F-4A2C-BA8C-B38E2ECD8A6E}"/>
            </a:ext>
          </a:extLst>
        </xdr:cNvPr>
        <xdr:cNvSpPr/>
      </xdr:nvSpPr>
      <xdr:spPr>
        <a:xfrm>
          <a:off x="4219575" y="36576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9"/>
  <sheetViews>
    <sheetView tabSelected="1" zoomScaleNormal="100" workbookViewId="0">
      <selection activeCell="C10" sqref="C10"/>
    </sheetView>
  </sheetViews>
  <sheetFormatPr defaultRowHeight="15" x14ac:dyDescent="0.25"/>
  <cols>
    <col min="1" max="4" width="30.57031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39"/>
      <c r="C2" s="39"/>
      <c r="D2" s="39"/>
    </row>
    <row r="3" spans="1:4" ht="15" customHeight="1" thickBot="1" x14ac:dyDescent="0.3">
      <c r="A3" s="40"/>
      <c r="B3" s="40"/>
      <c r="C3" s="40"/>
      <c r="D3" s="40"/>
    </row>
    <row r="4" spans="1:4" ht="42" customHeight="1" thickBot="1" x14ac:dyDescent="0.35">
      <c r="A4" s="41" t="s">
        <v>127</v>
      </c>
      <c r="B4" s="42"/>
      <c r="C4" s="42"/>
      <c r="D4" s="42"/>
    </row>
    <row r="5" spans="1:4" ht="15.75" thickBot="1" x14ac:dyDescent="0.3"/>
    <row r="6" spans="1:4" ht="16.5" thickBot="1" x14ac:dyDescent="0.3">
      <c r="A6" s="43" t="str">
        <f>_xlfn.CONCAT("Calibration Support File: ",A9," Injector Characteristics - ",B9," - ",C9," v",D9,".xlsx")</f>
        <v>Calibration Support File: HP Tuners Injector Characteristics - L86_LT1 - Green v0.8.xlsx</v>
      </c>
      <c r="B6" s="43"/>
      <c r="C6" s="43"/>
      <c r="D6" s="43"/>
    </row>
    <row r="8" spans="1:4" x14ac:dyDescent="0.25">
      <c r="A8" s="8" t="s">
        <v>44</v>
      </c>
      <c r="B8" s="8" t="s">
        <v>46</v>
      </c>
      <c r="C8" s="17" t="s">
        <v>45</v>
      </c>
      <c r="D8" s="8" t="s">
        <v>47</v>
      </c>
    </row>
    <row r="9" spans="1:4" x14ac:dyDescent="0.25">
      <c r="A9" s="13" t="s">
        <v>137</v>
      </c>
      <c r="B9" s="13" t="s">
        <v>138</v>
      </c>
      <c r="C9" s="13" t="s">
        <v>140</v>
      </c>
      <c r="D9" s="14" t="s">
        <v>139</v>
      </c>
    </row>
  </sheetData>
  <mergeCells count="3">
    <mergeCell ref="A1:D3"/>
    <mergeCell ref="A4:D4"/>
    <mergeCell ref="A6:D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14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2'!$F$7:$F$35,MATCH(B6,'[4]profile 2'!$E$7:$E$35,0),1)</f>
        <v>-4.107666015625E-2</v>
      </c>
      <c r="C7" s="32">
        <f>INDEX('[4]profile 2'!$F$7:$F$35,MATCH(C6,'[4]profile 2'!$E$7:$E$35,0),1)</f>
        <v>-5.40771484375E-2</v>
      </c>
      <c r="D7" s="32">
        <f>INDEX('[4]profile 2'!$F$7:$F$35,MATCH(D6,'[4]profile 2'!$E$7:$E$35,0),1)</f>
        <v>-8.966064453125E-2</v>
      </c>
      <c r="E7" s="32">
        <f>INDEX('[4]profile 2'!$F$7:$F$35,MATCH(E6,'[4]profile 2'!$E$7:$E$35,0),1)</f>
        <v>-7.60498046875E-2</v>
      </c>
      <c r="F7" s="32">
        <f>INDEX('[4]profile 2'!$F$7:$F$35,MATCH(F6,'[4]profile 2'!$E$7:$E$35,0),1)</f>
        <v>-9.21630859375E-2</v>
      </c>
      <c r="G7" s="32">
        <f>INDEX('[4]profile 2'!$F$7:$F$35,MATCH(G6,'[4]profile 2'!$E$7:$E$35,0),1)</f>
        <v>-9.3017578125E-2</v>
      </c>
      <c r="H7" s="32">
        <f>INDEX('[4]profile 2'!$F$7:$F$35,MATCH(H6,'[4]profile 2'!$E$7:$E$35,0),1)</f>
        <v>-0.100830078125</v>
      </c>
      <c r="I7" s="32">
        <f>INDEX('[4]profile 2'!$F$7:$F$35,MATCH(I6,'[4]profile 2'!$E$7:$E$35,0),1)</f>
        <v>-9.722900390625E-2</v>
      </c>
      <c r="J7" s="32">
        <f>INDEX('[4]profile 2'!$F$7:$F$35,MATCH(J6,'[4]profile 2'!$E$7:$E$35,0),1)</f>
        <v>-7.928466796875E-2</v>
      </c>
      <c r="K7" s="32">
        <f>INDEX('[4]profile 2'!$F$7:$F$35,MATCH(K6,'[4]profile 2'!$E$7:$E$35,0),1)</f>
        <v>-9.014892578125E-2</v>
      </c>
      <c r="L7" s="32">
        <f>INDEX('[4]profile 2'!$F$7:$F$35,MATCH(L6,'[4]profile 2'!$E$7:$E$35,0),1)</f>
        <v>-8.4741210937499978E-2</v>
      </c>
      <c r="M7" s="32">
        <f>INDEX('[4]profile 2'!$F$7:$F$35,MATCH(M6,'[4]profile 2'!$E$7:$E$35,0),1)</f>
        <v>-5.7397460937500006E-2</v>
      </c>
      <c r="N7" s="32">
        <f>INDEX('[4]profile 2'!$F$7:$F$35,MATCH(N6,'[4]profile 2'!$E$7:$E$35,0),1)</f>
        <v>-5.9716796874999978E-2</v>
      </c>
      <c r="O7" s="32">
        <f>INDEX('[4]profile 2'!$F$7:$F$35,MATCH(O6,'[4]profile 2'!$E$7:$E$35,0),1)</f>
        <v>-2.7490234374999978E-2</v>
      </c>
      <c r="P7" s="32">
        <f>INDEX('[4]profile 2'!$F$7:$F$35,MATCH(P6,'[4]profile 2'!$E$7:$E$35,0),1)</f>
        <v>-3.5644531249999778E-3</v>
      </c>
      <c r="Q7" s="32">
        <f>INDEX('[4]profile 2'!$F$7:$F$35,MATCH(Q6,'[4]profile 2'!$E$7:$E$35,0),1)</f>
        <v>1.8896484375000008E-2</v>
      </c>
      <c r="R7" s="32">
        <f>INDEX('[4]profile 2'!$F$7:$F$35,MATCH(R6,'[4]profile 2'!$E$7:$E$35,0),1)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14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3'!$F$7:$F$35,MATCH(B6,'[4]profile 3'!$E$7:$E$35,0),1)</f>
        <v>-4.107666015625E-2</v>
      </c>
      <c r="C7" s="32">
        <f>INDEX('[4]profile 3'!$F$7:$F$35,MATCH(C6,'[4]profile 3'!$E$7:$E$35,0),1)</f>
        <v>-5.40771484375E-2</v>
      </c>
      <c r="D7" s="32">
        <f>INDEX('[4]profile 3'!$F$7:$F$35,MATCH(D6,'[4]profile 3'!$E$7:$E$35,0),1)</f>
        <v>-8.966064453125E-2</v>
      </c>
      <c r="E7" s="32">
        <f>INDEX('[4]profile 3'!$F$7:$F$35,MATCH(E6,'[4]profile 3'!$E$7:$E$35,0),1)</f>
        <v>-7.60498046875E-2</v>
      </c>
      <c r="F7" s="32">
        <f>INDEX('[4]profile 3'!$F$7:$F$35,MATCH(F6,'[4]profile 3'!$E$7:$E$35,0),1)</f>
        <v>-9.21630859375E-2</v>
      </c>
      <c r="G7" s="32">
        <f>INDEX('[4]profile 3'!$F$7:$F$35,MATCH(G6,'[4]profile 3'!$E$7:$E$35,0),1)</f>
        <v>-9.3017578125E-2</v>
      </c>
      <c r="H7" s="32">
        <f>INDEX('[4]profile 3'!$F$7:$F$35,MATCH(H6,'[4]profile 3'!$E$7:$E$35,0),1)</f>
        <v>-0.100830078125</v>
      </c>
      <c r="I7" s="32">
        <f>INDEX('[4]profile 3'!$F$7:$F$35,MATCH(I6,'[4]profile 3'!$E$7:$E$35,0),1)</f>
        <v>-9.722900390625E-2</v>
      </c>
      <c r="J7" s="32">
        <f>INDEX('[4]profile 3'!$F$7:$F$35,MATCH(J6,'[4]profile 3'!$E$7:$E$35,0),1)</f>
        <v>-7.928466796875E-2</v>
      </c>
      <c r="K7" s="32">
        <f>INDEX('[4]profile 3'!$F$7:$F$35,MATCH(K6,'[4]profile 3'!$E$7:$E$35,0),1)</f>
        <v>-9.014892578125E-2</v>
      </c>
      <c r="L7" s="32">
        <f>INDEX('[4]profile 3'!$F$7:$F$35,MATCH(L6,'[4]profile 3'!$E$7:$E$35,0),1)</f>
        <v>-8.4741210937499978E-2</v>
      </c>
      <c r="M7" s="32">
        <f>INDEX('[4]profile 3'!$F$7:$F$35,MATCH(M6,'[4]profile 3'!$E$7:$E$35,0),1)</f>
        <v>-5.7397460937500006E-2</v>
      </c>
      <c r="N7" s="32">
        <f>INDEX('[4]profile 3'!$F$7:$F$35,MATCH(N6,'[4]profile 3'!$E$7:$E$35,0),1)</f>
        <v>-5.9716796874999978E-2</v>
      </c>
      <c r="O7" s="32">
        <f>INDEX('[4]profile 3'!$F$7:$F$35,MATCH(O6,'[4]profile 3'!$E$7:$E$35,0),1)</f>
        <v>-2.7490234374999978E-2</v>
      </c>
      <c r="P7" s="32">
        <f>INDEX('[4]profile 3'!$F$7:$F$35,MATCH(P6,'[4]profile 3'!$E$7:$E$35,0),1)</f>
        <v>-3.5644531249999778E-3</v>
      </c>
      <c r="Q7" s="32">
        <f>INDEX('[4]profile 3'!$F$7:$F$35,MATCH(Q6,'[4]profile 3'!$E$7:$E$35,0),1)</f>
        <v>1.8896484375000008E-2</v>
      </c>
      <c r="R7" s="32">
        <f>INDEX('[4]profile 3'!$F$7:$F$35,MATCH(R6,'[4]profile 3'!$E$7:$E$35,0),1)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60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61"/>
      <c r="B7" s="12">
        <f>'Fuel Pressure Multiplier 1'!B6</f>
        <v>0.4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</row>
    <row r="8" spans="1:19" ht="15" customHeight="1" x14ac:dyDescent="0.25">
      <c r="A8" s="61"/>
      <c r="B8" s="12">
        <f>'Fuel Pressure Multiplier 1'!C6</f>
        <v>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</row>
    <row r="9" spans="1:19" ht="15" customHeight="1" x14ac:dyDescent="0.25">
      <c r="A9" s="61"/>
      <c r="B9" s="12">
        <f>'Fuel Pressure Multiplier 1'!D6</f>
        <v>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</row>
    <row r="10" spans="1:19" ht="15" customHeight="1" x14ac:dyDescent="0.25">
      <c r="A10" s="61"/>
      <c r="B10" s="12">
        <f>'Fuel Pressure Multiplier 1'!E6</f>
        <v>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</row>
    <row r="11" spans="1:19" ht="15" customHeight="1" x14ac:dyDescent="0.25">
      <c r="A11" s="61"/>
      <c r="B11" s="12">
        <f>'Fuel Pressure Multiplier 1'!F6</f>
        <v>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</row>
    <row r="12" spans="1:19" ht="15" customHeight="1" x14ac:dyDescent="0.25">
      <c r="A12" s="61"/>
      <c r="B12" s="12">
        <f>'Fuel Pressure Multiplier 1'!G6</f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</row>
    <row r="13" spans="1:19" ht="15" customHeight="1" x14ac:dyDescent="0.25">
      <c r="A13" s="61"/>
      <c r="B13" s="12">
        <f>'Fuel Pressure Multiplier 1'!H6</f>
        <v>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</row>
    <row r="14" spans="1:19" ht="15" customHeight="1" x14ac:dyDescent="0.25">
      <c r="A14" s="61"/>
      <c r="B14" s="12">
        <f>'Fuel Pressure Multiplier 1'!I6</f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</row>
    <row r="15" spans="1:19" ht="15" customHeight="1" x14ac:dyDescent="0.25">
      <c r="A15" s="61"/>
      <c r="B15" s="12">
        <f>'Fuel Pressure Multiplier 1'!J6</f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</row>
    <row r="16" spans="1:19" ht="15" customHeight="1" x14ac:dyDescent="0.25">
      <c r="A16" s="61"/>
      <c r="B16" s="12">
        <f>'Fuel Pressure Multiplier 1'!K6</f>
        <v>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</row>
    <row r="17" spans="1:19" ht="15" customHeight="1" x14ac:dyDescent="0.25">
      <c r="A17" s="61"/>
      <c r="B17" s="12">
        <f>'Fuel Pressure Multiplier 1'!L6</f>
        <v>10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</row>
    <row r="18" spans="1:19" ht="15" customHeight="1" x14ac:dyDescent="0.25">
      <c r="A18" s="61"/>
      <c r="B18" s="12">
        <f>'Fuel Pressure Multiplier 1'!M6</f>
        <v>11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</row>
    <row r="19" spans="1:19" ht="15" customHeight="1" x14ac:dyDescent="0.25">
      <c r="A19" s="61"/>
      <c r="B19" s="12">
        <f>'Fuel Pressure Multiplier 1'!N6</f>
        <v>12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</row>
    <row r="20" spans="1:19" ht="15" customHeight="1" x14ac:dyDescent="0.25">
      <c r="A20" s="61"/>
      <c r="B20" s="12">
        <f>'Fuel Pressure Multiplier 1'!O6</f>
        <v>14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</row>
    <row r="21" spans="1:19" ht="15" customHeight="1" x14ac:dyDescent="0.25">
      <c r="A21" s="61"/>
      <c r="B21" s="12">
        <f>'Fuel Pressure Multiplier 1'!P6</f>
        <v>15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</row>
    <row r="22" spans="1:19" ht="15" customHeight="1" x14ac:dyDescent="0.25">
      <c r="A22" s="61"/>
      <c r="B22" s="12">
        <f>'Fuel Pressure Multiplier 1'!Q6</f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</row>
    <row r="23" spans="1:19" ht="15" customHeight="1" x14ac:dyDescent="0.25">
      <c r="A23" s="61"/>
      <c r="B23" s="12">
        <f>'Fuel Pressure Multiplier 1'!R6</f>
        <v>21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97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99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J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91</v>
      </c>
      <c r="B5" s="15">
        <v>1</v>
      </c>
      <c r="C5" t="s">
        <v>93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92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1'!C$24:C$52,MATCH($B7,'[5]Short pulse adder 1'!$B$24:$B$52,0),1)</f>
        <v>-5.55419921875E-3</v>
      </c>
      <c r="D7" s="35">
        <f>INDEX('[5]Short pulse adder 1'!D$24:D$52,MATCH($B7,'[5]Short pulse adder 1'!$B$24:$B$52,0),1)</f>
        <v>-2.74658203125E-3</v>
      </c>
      <c r="E7" s="35">
        <f>INDEX('[5]Short pulse adder 1'!E$24:E$52,MATCH($B7,'[5]Short pulse adder 1'!$B$24:$B$52,0),1)</f>
        <v>1.45263671875E-2</v>
      </c>
      <c r="F7" s="35">
        <f>INDEX('[5]Short pulse adder 1'!F$24:F$52,MATCH($B7,'[5]Short pulse adder 1'!$B$24:$B$52,0),1)</f>
        <v>-2.239990234375E-2</v>
      </c>
      <c r="G7" s="35">
        <f>INDEX('[5]Short pulse adder 1'!G$24:G$52,MATCH($B7,'[5]Short pulse adder 1'!$B$24:$B$52,0),1)</f>
        <v>-5.82275390625E-2</v>
      </c>
      <c r="H7" s="35">
        <f>INDEX('[5]Short pulse adder 1'!H$24:H$52,MATCH($B7,'[5]Short pulse adder 1'!$B$24:$B$52,0),1)</f>
        <v>1.85546875E-2</v>
      </c>
      <c r="I7" s="35">
        <f>INDEX('[5]Short pulse adder 1'!I$24:I$52,MATCH($B7,'[5]Short pulse adder 1'!$B$24:$B$52,0),1)</f>
        <v>4.608154296875E-2</v>
      </c>
      <c r="J7" s="35">
        <f>INDEX('[5]Short pulse adder 1'!J$24:J$52,MATCH($B7,'[5]Short pulse adder 1'!$B$24:$B$52,0),1)</f>
        <v>7.354736328125E-2</v>
      </c>
      <c r="K7" s="35">
        <f>INDEX('[5]Short pulse adder 1'!K$24:K$52,MATCH($B7,'[5]Short pulse adder 1'!$B$24:$B$52,0),1)</f>
        <v>0.10107421875</v>
      </c>
      <c r="L7" s="35">
        <f>INDEX('[5]Short pulse adder 1'!L$24:L$52,MATCH($B7,'[5]Short pulse adder 1'!$B$24:$B$52,0),1)</f>
        <v>0.16302490234375</v>
      </c>
      <c r="M7" s="35">
        <f>INDEX('[5]Short pulse adder 1'!M$24:M$52,MATCH($B7,'[5]Short pulse adder 1'!$B$24:$B$52,0),1)</f>
        <v>0.2650146484375</v>
      </c>
      <c r="N7" s="35">
        <f>INDEX('[5]Short pulse adder 1'!N$24:N$52,MATCH($B7,'[5]Short pulse adder 1'!$B$24:$B$52,0),1)</f>
        <v>0.2496337890625</v>
      </c>
      <c r="O7" s="35">
        <f>INDEX('[5]Short pulse adder 1'!O$24:O$52,MATCH($B7,'[5]Short pulse adder 1'!$B$24:$B$52,0),1)</f>
        <v>0.487060546875</v>
      </c>
      <c r="P7" s="35">
        <f>INDEX('[5]Short pulse adder 1'!P$24:P$52,MATCH($B7,'[5]Short pulse adder 1'!$B$24:$B$52,0),1)</f>
        <v>0.21600341796875</v>
      </c>
      <c r="Q7" s="35">
        <f>INDEX('[5]Short pulse adder 1'!Q$24:Q$52,MATCH($B7,'[5]Short pulse adder 1'!$B$24:$B$52,0),1)</f>
        <v>0.406005859375</v>
      </c>
      <c r="R7" s="35">
        <f>INDEX('[5]Short pulse adder 1'!R$24:R$52,MATCH($B7,'[5]Short pulse adder 1'!$B$24:$B$52,0),1)</f>
        <v>0.52520751953125</v>
      </c>
      <c r="S7" s="35">
        <f>INDEX('[5]Short pulse adder 1'!S$24:S$52,MATCH($B7,'[5]Short pulse adder 1'!$B$24:$B$52,0),1)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1'!C$24:C$52,MATCH($B8,'[5]Short pulse adder 1'!$B$24:$B$52,0),1)</f>
        <v>-5.55419921875E-3</v>
      </c>
      <c r="D8" s="35">
        <f>INDEX('[5]Short pulse adder 1'!D$24:D$52,MATCH($B8,'[5]Short pulse adder 1'!$B$24:$B$52,0),1)</f>
        <v>-2.74658203125E-3</v>
      </c>
      <c r="E8" s="35">
        <f>INDEX('[5]Short pulse adder 1'!E$24:E$52,MATCH($B8,'[5]Short pulse adder 1'!$B$24:$B$52,0),1)</f>
        <v>1.45263671875E-2</v>
      </c>
      <c r="F8" s="35">
        <f>INDEX('[5]Short pulse adder 1'!F$24:F$52,MATCH($B8,'[5]Short pulse adder 1'!$B$24:$B$52,0),1)</f>
        <v>-2.239990234375E-2</v>
      </c>
      <c r="G8" s="35">
        <f>INDEX('[5]Short pulse adder 1'!G$24:G$52,MATCH($B8,'[5]Short pulse adder 1'!$B$24:$B$52,0),1)</f>
        <v>-5.82275390625E-2</v>
      </c>
      <c r="H8" s="35">
        <f>INDEX('[5]Short pulse adder 1'!H$24:H$52,MATCH($B8,'[5]Short pulse adder 1'!$B$24:$B$52,0),1)</f>
        <v>1.85546875E-2</v>
      </c>
      <c r="I8" s="35">
        <f>INDEX('[5]Short pulse adder 1'!I$24:I$52,MATCH($B8,'[5]Short pulse adder 1'!$B$24:$B$52,0),1)</f>
        <v>4.608154296875E-2</v>
      </c>
      <c r="J8" s="35">
        <f>INDEX('[5]Short pulse adder 1'!J$24:J$52,MATCH($B8,'[5]Short pulse adder 1'!$B$24:$B$52,0),1)</f>
        <v>7.354736328125E-2</v>
      </c>
      <c r="K8" s="35">
        <f>INDEX('[5]Short pulse adder 1'!K$24:K$52,MATCH($B8,'[5]Short pulse adder 1'!$B$24:$B$52,0),1)</f>
        <v>0.10107421875</v>
      </c>
      <c r="L8" s="35">
        <f>INDEX('[5]Short pulse adder 1'!L$24:L$52,MATCH($B8,'[5]Short pulse adder 1'!$B$24:$B$52,0),1)</f>
        <v>0.16302490234375</v>
      </c>
      <c r="M8" s="35">
        <f>INDEX('[5]Short pulse adder 1'!M$24:M$52,MATCH($B8,'[5]Short pulse adder 1'!$B$24:$B$52,0),1)</f>
        <v>0.2650146484375</v>
      </c>
      <c r="N8" s="35">
        <f>INDEX('[5]Short pulse adder 1'!N$24:N$52,MATCH($B8,'[5]Short pulse adder 1'!$B$24:$B$52,0),1)</f>
        <v>0.2496337890625</v>
      </c>
      <c r="O8" s="35">
        <f>INDEX('[5]Short pulse adder 1'!O$24:O$52,MATCH($B8,'[5]Short pulse adder 1'!$B$24:$B$52,0),1)</f>
        <v>0.487060546875</v>
      </c>
      <c r="P8" s="35">
        <f>INDEX('[5]Short pulse adder 1'!P$24:P$52,MATCH($B8,'[5]Short pulse adder 1'!$B$24:$B$52,0),1)</f>
        <v>0.21600341796875</v>
      </c>
      <c r="Q8" s="35">
        <f>INDEX('[5]Short pulse adder 1'!Q$24:Q$52,MATCH($B8,'[5]Short pulse adder 1'!$B$24:$B$52,0),1)</f>
        <v>0.406005859375</v>
      </c>
      <c r="R8" s="35">
        <f>INDEX('[5]Short pulse adder 1'!R$24:R$52,MATCH($B8,'[5]Short pulse adder 1'!$B$24:$B$52,0),1)</f>
        <v>0.52520751953125</v>
      </c>
      <c r="S8" s="35">
        <f>INDEX('[5]Short pulse adder 1'!S$24:S$52,MATCH($B8,'[5]Short pulse adder 1'!$B$24:$B$52,0),1)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1'!C$24:C$52,MATCH($B9,'[5]Short pulse adder 1'!$B$24:$B$52,0),1)</f>
        <v>-5.55419921875E-3</v>
      </c>
      <c r="D9" s="35">
        <f>INDEX('[5]Short pulse adder 1'!D$24:D$52,MATCH($B9,'[5]Short pulse adder 1'!$B$24:$B$52,0),1)</f>
        <v>-2.74658203125E-3</v>
      </c>
      <c r="E9" s="35">
        <f>INDEX('[5]Short pulse adder 1'!E$24:E$52,MATCH($B9,'[5]Short pulse adder 1'!$B$24:$B$52,0),1)</f>
        <v>1.45263671875E-2</v>
      </c>
      <c r="F9" s="35">
        <f>INDEX('[5]Short pulse adder 1'!F$24:F$52,MATCH($B9,'[5]Short pulse adder 1'!$B$24:$B$52,0),1)</f>
        <v>-2.239990234375E-2</v>
      </c>
      <c r="G9" s="35">
        <f>INDEX('[5]Short pulse adder 1'!G$24:G$52,MATCH($B9,'[5]Short pulse adder 1'!$B$24:$B$52,0),1)</f>
        <v>-5.82275390625E-2</v>
      </c>
      <c r="H9" s="35">
        <f>INDEX('[5]Short pulse adder 1'!H$24:H$52,MATCH($B9,'[5]Short pulse adder 1'!$B$24:$B$52,0),1)</f>
        <v>1.85546875E-2</v>
      </c>
      <c r="I9" s="35">
        <f>INDEX('[5]Short pulse adder 1'!I$24:I$52,MATCH($B9,'[5]Short pulse adder 1'!$B$24:$B$52,0),1)</f>
        <v>4.608154296875E-2</v>
      </c>
      <c r="J9" s="35">
        <f>INDEX('[5]Short pulse adder 1'!J$24:J$52,MATCH($B9,'[5]Short pulse adder 1'!$B$24:$B$52,0),1)</f>
        <v>7.354736328125E-2</v>
      </c>
      <c r="K9" s="35">
        <f>INDEX('[5]Short pulse adder 1'!K$24:K$52,MATCH($B9,'[5]Short pulse adder 1'!$B$24:$B$52,0),1)</f>
        <v>0.10107421875</v>
      </c>
      <c r="L9" s="35">
        <f>INDEX('[5]Short pulse adder 1'!L$24:L$52,MATCH($B9,'[5]Short pulse adder 1'!$B$24:$B$52,0),1)</f>
        <v>0.16302490234375</v>
      </c>
      <c r="M9" s="35">
        <f>INDEX('[5]Short pulse adder 1'!M$24:M$52,MATCH($B9,'[5]Short pulse adder 1'!$B$24:$B$52,0),1)</f>
        <v>0.2650146484375</v>
      </c>
      <c r="N9" s="35">
        <f>INDEX('[5]Short pulse adder 1'!N$24:N$52,MATCH($B9,'[5]Short pulse adder 1'!$B$24:$B$52,0),1)</f>
        <v>0.2496337890625</v>
      </c>
      <c r="O9" s="35">
        <f>INDEX('[5]Short pulse adder 1'!O$24:O$52,MATCH($B9,'[5]Short pulse adder 1'!$B$24:$B$52,0),1)</f>
        <v>0.487060546875</v>
      </c>
      <c r="P9" s="35">
        <f>INDEX('[5]Short pulse adder 1'!P$24:P$52,MATCH($B9,'[5]Short pulse adder 1'!$B$24:$B$52,0),1)</f>
        <v>0.21600341796875</v>
      </c>
      <c r="Q9" s="35">
        <f>INDEX('[5]Short pulse adder 1'!Q$24:Q$52,MATCH($B9,'[5]Short pulse adder 1'!$B$24:$B$52,0),1)</f>
        <v>0.22802734375</v>
      </c>
      <c r="R9" s="35">
        <f>INDEX('[5]Short pulse adder 1'!R$24:R$52,MATCH($B9,'[5]Short pulse adder 1'!$B$24:$B$52,0),1)</f>
        <v>0.35003662109375</v>
      </c>
      <c r="S9" s="35">
        <f>INDEX('[5]Short pulse adder 1'!S$24:S$52,MATCH($B9,'[5]Short pulse adder 1'!$B$24:$B$52,0),1)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1'!C$24:C$52,MATCH($B10,'[5]Short pulse adder 1'!$B$24:$B$52,0),1)</f>
        <v>-5.55419921875E-3</v>
      </c>
      <c r="D10" s="35">
        <f>INDEX('[5]Short pulse adder 1'!D$24:D$52,MATCH($B10,'[5]Short pulse adder 1'!$B$24:$B$52,0),1)</f>
        <v>-2.74658203125E-3</v>
      </c>
      <c r="E10" s="35">
        <f>INDEX('[5]Short pulse adder 1'!E$24:E$52,MATCH($B10,'[5]Short pulse adder 1'!$B$24:$B$52,0),1)</f>
        <v>1.45263671875E-2</v>
      </c>
      <c r="F10" s="35">
        <f>INDEX('[5]Short pulse adder 1'!F$24:F$52,MATCH($B10,'[5]Short pulse adder 1'!$B$24:$B$52,0),1)</f>
        <v>1.46484375E-2</v>
      </c>
      <c r="G10" s="35">
        <f>INDEX('[5]Short pulse adder 1'!G$24:G$52,MATCH($B10,'[5]Short pulse adder 1'!$B$24:$B$52,0),1)</f>
        <v>-5.438232421875E-2</v>
      </c>
      <c r="H10" s="35">
        <f>INDEX('[5]Short pulse adder 1'!H$24:H$52,MATCH($B10,'[5]Short pulse adder 1'!$B$24:$B$52,0),1)</f>
        <v>-2.81982421875E-2</v>
      </c>
      <c r="I10" s="35">
        <f>INDEX('[5]Short pulse adder 1'!I$24:I$52,MATCH($B10,'[5]Short pulse adder 1'!$B$24:$B$52,0),1)</f>
        <v>-3.997802734375E-2</v>
      </c>
      <c r="J10" s="35">
        <f>INDEX('[5]Short pulse adder 1'!J$24:J$52,MATCH($B10,'[5]Short pulse adder 1'!$B$24:$B$52,0),1)</f>
        <v>-6.16455078125E-3</v>
      </c>
      <c r="K10" s="35">
        <f>INDEX('[5]Short pulse adder 1'!K$24:K$52,MATCH($B10,'[5]Short pulse adder 1'!$B$24:$B$52,0),1)</f>
        <v>1.776123046875E-2</v>
      </c>
      <c r="L10" s="35">
        <f>INDEX('[5]Short pulse adder 1'!L$24:L$52,MATCH($B10,'[5]Short pulse adder 1'!$B$24:$B$52,0),1)</f>
        <v>4.62646484375E-2</v>
      </c>
      <c r="M10" s="35">
        <f>INDEX('[5]Short pulse adder 1'!M$24:M$52,MATCH($B10,'[5]Short pulse adder 1'!$B$24:$B$52,0),1)</f>
        <v>8.209228515625E-2</v>
      </c>
      <c r="N10" s="35">
        <f>INDEX('[5]Short pulse adder 1'!N$24:N$52,MATCH($B10,'[5]Short pulse adder 1'!$B$24:$B$52,0),1)</f>
        <v>0.224609375</v>
      </c>
      <c r="O10" s="35">
        <f>INDEX('[5]Short pulse adder 1'!O$24:O$52,MATCH($B10,'[5]Short pulse adder 1'!$B$24:$B$52,0),1)</f>
        <v>0.4840087890625</v>
      </c>
      <c r="P10" s="35">
        <f>INDEX('[5]Short pulse adder 1'!P$24:P$52,MATCH($B10,'[5]Short pulse adder 1'!$B$24:$B$52,0),1)</f>
        <v>0.536376953125</v>
      </c>
      <c r="Q10" s="35">
        <f>INDEX('[5]Short pulse adder 1'!Q$24:Q$52,MATCH($B10,'[5]Short pulse adder 1'!$B$24:$B$52,0),1)</f>
        <v>0.36224365234375</v>
      </c>
      <c r="R10" s="35">
        <f>INDEX('[5]Short pulse adder 1'!R$24:R$52,MATCH($B10,'[5]Short pulse adder 1'!$B$24:$B$52,0),1)</f>
        <v>0.1881103515625</v>
      </c>
      <c r="S10" s="35">
        <f>INDEX('[5]Short pulse adder 1'!S$24:S$52,MATCH($B10,'[5]Short pulse adder 1'!$B$24:$B$52,0),1)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1'!C$24:C$52,MATCH($B11,'[5]Short pulse adder 1'!$B$24:$B$52,0),1)</f>
        <v>-5.9814453125E-3</v>
      </c>
      <c r="D11" s="35">
        <f>INDEX('[5]Short pulse adder 1'!D$24:D$52,MATCH($B11,'[5]Short pulse adder 1'!$B$24:$B$52,0),1)</f>
        <v>1.904296875E-2</v>
      </c>
      <c r="E11" s="35">
        <f>INDEX('[5]Short pulse adder 1'!E$24:E$52,MATCH($B11,'[5]Short pulse adder 1'!$B$24:$B$52,0),1)</f>
        <v>4.40673828125E-2</v>
      </c>
      <c r="F11" s="35">
        <f>INDEX('[5]Short pulse adder 1'!F$24:F$52,MATCH($B11,'[5]Short pulse adder 1'!$B$24:$B$52,0),1)</f>
        <v>6.9091796875E-2</v>
      </c>
      <c r="G11" s="35">
        <f>INDEX('[5]Short pulse adder 1'!G$24:G$52,MATCH($B11,'[5]Short pulse adder 1'!$B$24:$B$52,0),1)</f>
        <v>-6.28662109375E-2</v>
      </c>
      <c r="H11" s="35">
        <f>INDEX('[5]Short pulse adder 1'!H$24:H$52,MATCH($B11,'[5]Short pulse adder 1'!$B$24:$B$52,0),1)</f>
        <v>-3.6376953125E-2</v>
      </c>
      <c r="I11" s="35">
        <f>INDEX('[5]Short pulse adder 1'!I$24:I$52,MATCH($B11,'[5]Short pulse adder 1'!$B$24:$B$52,0),1)</f>
        <v>-4.412841796875E-2</v>
      </c>
      <c r="J11" s="35">
        <f>INDEX('[5]Short pulse adder 1'!J$24:J$52,MATCH($B11,'[5]Short pulse adder 1'!$B$24:$B$52,0),1)</f>
        <v>-4.400634765625E-2</v>
      </c>
      <c r="K11" s="35">
        <f>INDEX('[5]Short pulse adder 1'!K$24:K$52,MATCH($B11,'[5]Short pulse adder 1'!$B$24:$B$52,0),1)</f>
        <v>3.558349609375E-2</v>
      </c>
      <c r="L11" s="35">
        <f>INDEX('[5]Short pulse adder 1'!L$24:L$52,MATCH($B11,'[5]Short pulse adder 1'!$B$24:$B$52,0),1)</f>
        <v>-7.672119140625E-2</v>
      </c>
      <c r="M11" s="35">
        <f>INDEX('[5]Short pulse adder 1'!M$24:M$52,MATCH($B11,'[5]Short pulse adder 1'!$B$24:$B$52,0),1)</f>
        <v>-6.201171875E-2</v>
      </c>
      <c r="N11" s="35">
        <f>INDEX('[5]Short pulse adder 1'!N$24:N$52,MATCH($B11,'[5]Short pulse adder 1'!$B$24:$B$52,0),1)</f>
        <v>0.10748291015625</v>
      </c>
      <c r="O11" s="35">
        <f>INDEX('[5]Short pulse adder 1'!O$24:O$52,MATCH($B11,'[5]Short pulse adder 1'!$B$24:$B$52,0),1)</f>
        <v>0.11663818359375</v>
      </c>
      <c r="P11" s="35">
        <f>INDEX('[5]Short pulse adder 1'!P$24:P$52,MATCH($B11,'[5]Short pulse adder 1'!$B$24:$B$52,0),1)</f>
        <v>0.125732421875</v>
      </c>
      <c r="Q11" s="35">
        <f>INDEX('[5]Short pulse adder 1'!Q$24:Q$52,MATCH($B11,'[5]Short pulse adder 1'!$B$24:$B$52,0),1)</f>
        <v>0.13482666015625</v>
      </c>
      <c r="R11" s="35">
        <f>INDEX('[5]Short pulse adder 1'!R$24:R$52,MATCH($B11,'[5]Short pulse adder 1'!$B$24:$B$52,0),1)</f>
        <v>0.14398193359375</v>
      </c>
      <c r="S11" s="35">
        <f>INDEX('[5]Short pulse adder 1'!S$24:S$52,MATCH($B11,'[5]Short pulse adder 1'!$B$24:$B$52,0),1)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1'!C$24:C$52,MATCH($B12,'[5]Short pulse adder 1'!$B$24:$B$52,0),1)</f>
        <v>5.67626953125E-3</v>
      </c>
      <c r="D12" s="35">
        <f>INDEX('[5]Short pulse adder 1'!D$24:D$52,MATCH($B12,'[5]Short pulse adder 1'!$B$24:$B$52,0),1)</f>
        <v>-2.99072265625E-3</v>
      </c>
      <c r="E12" s="35">
        <f>INDEX('[5]Short pulse adder 1'!E$24:E$52,MATCH($B12,'[5]Short pulse adder 1'!$B$24:$B$52,0),1)</f>
        <v>-1.971435546875E-2</v>
      </c>
      <c r="F12" s="35">
        <f>INDEX('[5]Short pulse adder 1'!F$24:F$52,MATCH($B12,'[5]Short pulse adder 1'!$B$24:$B$52,0),1)</f>
        <v>-3.668212890625E-2</v>
      </c>
      <c r="G12" s="35">
        <f>INDEX('[5]Short pulse adder 1'!G$24:G$52,MATCH($B12,'[5]Short pulse adder 1'!$B$24:$B$52,0),1)</f>
        <v>-4.852294921875E-2</v>
      </c>
      <c r="H12" s="35">
        <f>INDEX('[5]Short pulse adder 1'!H$24:H$52,MATCH($B12,'[5]Short pulse adder 1'!$B$24:$B$52,0),1)</f>
        <v>1.26953125E-2</v>
      </c>
      <c r="I12" s="35">
        <f>INDEX('[5]Short pulse adder 1'!I$24:I$52,MATCH($B12,'[5]Short pulse adder 1'!$B$24:$B$52,0),1)</f>
        <v>2.42919921875E-2</v>
      </c>
      <c r="J12" s="35">
        <f>INDEX('[5]Short pulse adder 1'!J$24:J$52,MATCH($B12,'[5]Short pulse adder 1'!$B$24:$B$52,0),1)</f>
        <v>-5.908203125E-2</v>
      </c>
      <c r="K12" s="35">
        <f>INDEX('[5]Short pulse adder 1'!K$24:K$52,MATCH($B12,'[5]Short pulse adder 1'!$B$24:$B$52,0),1)</f>
        <v>-0.1241455078125</v>
      </c>
      <c r="L12" s="35">
        <f>INDEX('[5]Short pulse adder 1'!L$24:L$52,MATCH($B12,'[5]Short pulse adder 1'!$B$24:$B$52,0),1)</f>
        <v>-0.122314453125</v>
      </c>
      <c r="M12" s="35">
        <f>INDEX('[5]Short pulse adder 1'!M$24:M$52,MATCH($B12,'[5]Short pulse adder 1'!$B$24:$B$52,0),1)</f>
        <v>-0.129638671875</v>
      </c>
      <c r="N12" s="35">
        <f>INDEX('[5]Short pulse adder 1'!N$24:N$52,MATCH($B12,'[5]Short pulse adder 1'!$B$24:$B$52,0),1)</f>
        <v>-0.18597412109375</v>
      </c>
      <c r="O12" s="35">
        <f>INDEX('[5]Short pulse adder 1'!O$24:O$52,MATCH($B12,'[5]Short pulse adder 1'!$B$24:$B$52,0),1)</f>
        <v>-7.208251953125E-2</v>
      </c>
      <c r="P12" s="35">
        <f>INDEX('[5]Short pulse adder 1'!P$24:P$52,MATCH($B12,'[5]Short pulse adder 1'!$B$24:$B$52,0),1)</f>
        <v>-1.40380859375E-3</v>
      </c>
      <c r="Q12" s="35">
        <f>INDEX('[5]Short pulse adder 1'!Q$24:Q$52,MATCH($B12,'[5]Short pulse adder 1'!$B$24:$B$52,0),1)</f>
        <v>0.1263427734375</v>
      </c>
      <c r="R12" s="35">
        <f>INDEX('[5]Short pulse adder 1'!R$24:R$52,MATCH($B12,'[5]Short pulse adder 1'!$B$24:$B$52,0),1)</f>
        <v>9.1796875E-2</v>
      </c>
      <c r="S12" s="35">
        <f>INDEX('[5]Short pulse adder 1'!S$24:S$52,MATCH($B12,'[5]Short pulse adder 1'!$B$24:$B$52,0),1)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1'!C$24:C$52,MATCH($B13,'[5]Short pulse adder 1'!$B$24:$B$52,0),1)</f>
        <v>5.0048828125E-3</v>
      </c>
      <c r="D13" s="35">
        <f>INDEX('[5]Short pulse adder 1'!D$24:D$52,MATCH($B13,'[5]Short pulse adder 1'!$B$24:$B$52,0),1)</f>
        <v>-7.50732421875E-3</v>
      </c>
      <c r="E13" s="35">
        <f>INDEX('[5]Short pulse adder 1'!E$24:E$52,MATCH($B13,'[5]Short pulse adder 1'!$B$24:$B$52,0),1)</f>
        <v>-2.001953125E-2</v>
      </c>
      <c r="F13" s="35">
        <f>INDEX('[5]Short pulse adder 1'!F$24:F$52,MATCH($B13,'[5]Short pulse adder 1'!$B$24:$B$52,0),1)</f>
        <v>-3.253173828125E-2</v>
      </c>
      <c r="G13" s="35">
        <f>INDEX('[5]Short pulse adder 1'!G$24:G$52,MATCH($B13,'[5]Short pulse adder 1'!$B$24:$B$52,0),1)</f>
        <v>-4.50439453125E-2</v>
      </c>
      <c r="H13" s="35">
        <f>INDEX('[5]Short pulse adder 1'!H$24:H$52,MATCH($B13,'[5]Short pulse adder 1'!$B$24:$B$52,0),1)</f>
        <v>-2.1484375E-2</v>
      </c>
      <c r="I13" s="35">
        <f>INDEX('[5]Short pulse adder 1'!I$24:I$52,MATCH($B13,'[5]Short pulse adder 1'!$B$24:$B$52,0),1)</f>
        <v>-1.220703125E-3</v>
      </c>
      <c r="J13" s="35">
        <f>INDEX('[5]Short pulse adder 1'!J$24:J$52,MATCH($B13,'[5]Short pulse adder 1'!$B$24:$B$52,0),1)</f>
        <v>5.126953125E-3</v>
      </c>
      <c r="K13" s="35">
        <f>INDEX('[5]Short pulse adder 1'!K$24:K$52,MATCH($B13,'[5]Short pulse adder 1'!$B$24:$B$52,0),1)</f>
        <v>-7.99560546875E-2</v>
      </c>
      <c r="L13" s="35">
        <f>INDEX('[5]Short pulse adder 1'!L$24:L$52,MATCH($B13,'[5]Short pulse adder 1'!$B$24:$B$52,0),1)</f>
        <v>-8.642578125E-2</v>
      </c>
      <c r="M13" s="35">
        <f>INDEX('[5]Short pulse adder 1'!M$24:M$52,MATCH($B13,'[5]Short pulse adder 1'!$B$24:$B$52,0),1)</f>
        <v>-6.45751953125E-2</v>
      </c>
      <c r="N13" s="35">
        <f>INDEX('[5]Short pulse adder 1'!N$24:N$52,MATCH($B13,'[5]Short pulse adder 1'!$B$24:$B$52,0),1)</f>
        <v>-0.12884521484375</v>
      </c>
      <c r="O13" s="35">
        <f>INDEX('[5]Short pulse adder 1'!O$24:O$52,MATCH($B13,'[5]Short pulse adder 1'!$B$24:$B$52,0),1)</f>
        <v>-0.1217041015625</v>
      </c>
      <c r="P13" s="35">
        <f>INDEX('[5]Short pulse adder 1'!P$24:P$52,MATCH($B13,'[5]Short pulse adder 1'!$B$24:$B$52,0),1)</f>
        <v>-0.11968994140625</v>
      </c>
      <c r="Q13" s="35">
        <f>INDEX('[5]Short pulse adder 1'!Q$24:Q$52,MATCH($B13,'[5]Short pulse adder 1'!$B$24:$B$52,0),1)</f>
        <v>-4.3701171875E-2</v>
      </c>
      <c r="R13" s="35">
        <f>INDEX('[5]Short pulse adder 1'!R$24:R$52,MATCH($B13,'[5]Short pulse adder 1'!$B$24:$B$52,0),1)</f>
        <v>-2.0751953125E-2</v>
      </c>
      <c r="S13" s="35">
        <f>INDEX('[5]Short pulse adder 1'!S$24:S$52,MATCH($B13,'[5]Short pulse adder 1'!$B$24:$B$52,0),1)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1'!C$24:C$52,MATCH($B14,'[5]Short pulse adder 1'!$B$24:$B$52,0),1)</f>
        <v>4.33349609375E-3</v>
      </c>
      <c r="D14" s="35">
        <f>INDEX('[5]Short pulse adder 1'!D$24:D$52,MATCH($B14,'[5]Short pulse adder 1'!$B$24:$B$52,0),1)</f>
        <v>-6.8359375E-3</v>
      </c>
      <c r="E14" s="35">
        <f>INDEX('[5]Short pulse adder 1'!E$24:E$52,MATCH($B14,'[5]Short pulse adder 1'!$B$24:$B$52,0),1)</f>
        <v>-1.806640625E-2</v>
      </c>
      <c r="F14" s="35">
        <f>INDEX('[5]Short pulse adder 1'!F$24:F$52,MATCH($B14,'[5]Short pulse adder 1'!$B$24:$B$52,0),1)</f>
        <v>-2.923583984375E-2</v>
      </c>
      <c r="G14" s="35">
        <f>INDEX('[5]Short pulse adder 1'!G$24:G$52,MATCH($B14,'[5]Short pulse adder 1'!$B$24:$B$52,0),1)</f>
        <v>-4.04052734375E-2</v>
      </c>
      <c r="H14" s="35">
        <f>INDEX('[5]Short pulse adder 1'!H$24:H$52,MATCH($B14,'[5]Short pulse adder 1'!$B$24:$B$52,0),1)</f>
        <v>1.983642578125E-2</v>
      </c>
      <c r="I14" s="35">
        <f>INDEX('[5]Short pulse adder 1'!I$24:I$52,MATCH($B14,'[5]Short pulse adder 1'!$B$24:$B$52,0),1)</f>
        <v>-1.239013671875E-2</v>
      </c>
      <c r="J14" s="35">
        <f>INDEX('[5]Short pulse adder 1'!J$24:J$52,MATCH($B14,'[5]Short pulse adder 1'!$B$24:$B$52,0),1)</f>
        <v>4.4677734375E-2</v>
      </c>
      <c r="K14" s="35">
        <f>INDEX('[5]Short pulse adder 1'!K$24:K$52,MATCH($B14,'[5]Short pulse adder 1'!$B$24:$B$52,0),1)</f>
        <v>9.09423828125E-3</v>
      </c>
      <c r="L14" s="35">
        <f>INDEX('[5]Short pulse adder 1'!L$24:L$52,MATCH($B14,'[5]Short pulse adder 1'!$B$24:$B$52,0),1)</f>
        <v>-2.301025390625E-2</v>
      </c>
      <c r="M14" s="35">
        <f>INDEX('[5]Short pulse adder 1'!M$24:M$52,MATCH($B14,'[5]Short pulse adder 1'!$B$24:$B$52,0),1)</f>
        <v>-7.8857421875E-2</v>
      </c>
      <c r="N14" s="35">
        <f>INDEX('[5]Short pulse adder 1'!N$24:N$52,MATCH($B14,'[5]Short pulse adder 1'!$B$24:$B$52,0),1)</f>
        <v>-6.915283203125E-2</v>
      </c>
      <c r="O14" s="35">
        <f>INDEX('[5]Short pulse adder 1'!O$24:O$52,MATCH($B14,'[5]Short pulse adder 1'!$B$24:$B$52,0),1)</f>
        <v>-5.328369140625E-2</v>
      </c>
      <c r="P14" s="35">
        <f>INDEX('[5]Short pulse adder 1'!P$24:P$52,MATCH($B14,'[5]Short pulse adder 1'!$B$24:$B$52,0),1)</f>
        <v>-7.379150390625E-2</v>
      </c>
      <c r="Q14" s="35">
        <f>INDEX('[5]Short pulse adder 1'!Q$24:Q$52,MATCH($B14,'[5]Short pulse adder 1'!$B$24:$B$52,0),1)</f>
        <v>7.568359375E-3</v>
      </c>
      <c r="R14" s="35">
        <f>INDEX('[5]Short pulse adder 1'!R$24:R$52,MATCH($B14,'[5]Short pulse adder 1'!$B$24:$B$52,0),1)</f>
        <v>7.061767578125E-2</v>
      </c>
      <c r="S14" s="35">
        <f>INDEX('[5]Short pulse adder 1'!S$24:S$52,MATCH($B14,'[5]Short pulse adder 1'!$B$24:$B$52,0),1)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1'!C$24:C$52,MATCH($B15,'[5]Short pulse adder 1'!$B$24:$B$52,0),1)</f>
        <v>3.662109375E-3</v>
      </c>
      <c r="D15" s="35">
        <f>INDEX('[5]Short pulse adder 1'!D$24:D$52,MATCH($B15,'[5]Short pulse adder 1'!$B$24:$B$52,0),1)</f>
        <v>-7.14111328125E-3</v>
      </c>
      <c r="E15" s="35">
        <f>INDEX('[5]Short pulse adder 1'!E$24:E$52,MATCH($B15,'[5]Short pulse adder 1'!$B$24:$B$52,0),1)</f>
        <v>-1.800537109375E-2</v>
      </c>
      <c r="F15" s="35">
        <f>INDEX('[5]Short pulse adder 1'!F$24:F$52,MATCH($B15,'[5]Short pulse adder 1'!$B$24:$B$52,0),1)</f>
        <v>-2.880859375E-2</v>
      </c>
      <c r="G15" s="35">
        <f>INDEX('[5]Short pulse adder 1'!G$24:G$52,MATCH($B15,'[5]Short pulse adder 1'!$B$24:$B$52,0),1)</f>
        <v>-3.96728515625E-2</v>
      </c>
      <c r="H15" s="35">
        <f>INDEX('[5]Short pulse adder 1'!H$24:H$52,MATCH($B15,'[5]Short pulse adder 1'!$B$24:$B$52,0),1)</f>
        <v>-3.5400390625E-2</v>
      </c>
      <c r="I15" s="35">
        <f>INDEX('[5]Short pulse adder 1'!I$24:I$52,MATCH($B15,'[5]Short pulse adder 1'!$B$24:$B$52,0),1)</f>
        <v>-1.77001953125E-3</v>
      </c>
      <c r="J15" s="35">
        <f>INDEX('[5]Short pulse adder 1'!J$24:J$52,MATCH($B15,'[5]Short pulse adder 1'!$B$24:$B$52,0),1)</f>
        <v>2.55126953125E-2</v>
      </c>
      <c r="K15" s="35">
        <f>INDEX('[5]Short pulse adder 1'!K$24:K$52,MATCH($B15,'[5]Short pulse adder 1'!$B$24:$B$52,0),1)</f>
        <v>2.4169921875E-2</v>
      </c>
      <c r="L15" s="35">
        <f>INDEX('[5]Short pulse adder 1'!L$24:L$52,MATCH($B15,'[5]Short pulse adder 1'!$B$24:$B$52,0),1)</f>
        <v>5.938720703125E-2</v>
      </c>
      <c r="M15" s="35">
        <f>INDEX('[5]Short pulse adder 1'!M$24:M$52,MATCH($B15,'[5]Short pulse adder 1'!$B$24:$B$52,0),1)</f>
        <v>-2.886962890625E-2</v>
      </c>
      <c r="N15" s="35">
        <f>INDEX('[5]Short pulse adder 1'!N$24:N$52,MATCH($B15,'[5]Short pulse adder 1'!$B$24:$B$52,0),1)</f>
        <v>-2.38037109375E-2</v>
      </c>
      <c r="O15" s="35">
        <f>INDEX('[5]Short pulse adder 1'!O$24:O$52,MATCH($B15,'[5]Short pulse adder 1'!$B$24:$B$52,0),1)</f>
        <v>-3.7841796875E-2</v>
      </c>
      <c r="P15" s="35">
        <f>INDEX('[5]Short pulse adder 1'!P$24:P$52,MATCH($B15,'[5]Short pulse adder 1'!$B$24:$B$52,0),1)</f>
        <v>-4.82177734375E-2</v>
      </c>
      <c r="Q15" s="35">
        <f>INDEX('[5]Short pulse adder 1'!Q$24:Q$52,MATCH($B15,'[5]Short pulse adder 1'!$B$24:$B$52,0),1)</f>
        <v>-5.95703125E-2</v>
      </c>
      <c r="R15" s="35">
        <f>INDEX('[5]Short pulse adder 1'!R$24:R$52,MATCH($B15,'[5]Short pulse adder 1'!$B$24:$B$52,0),1)</f>
        <v>-3.662109375E-4</v>
      </c>
      <c r="S15" s="35">
        <f>INDEX('[5]Short pulse adder 1'!S$24:S$52,MATCH($B15,'[5]Short pulse adder 1'!$B$24:$B$52,0),1)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1'!C$24:C$52,MATCH($B16,'[5]Short pulse adder 1'!$B$24:$B$52,0),1)</f>
        <v>2.960205078125E-3</v>
      </c>
      <c r="D16" s="35">
        <f>INDEX('[5]Short pulse adder 1'!D$24:D$52,MATCH($B16,'[5]Short pulse adder 1'!$B$24:$B$52,0),1)</f>
        <v>-5.31005859375E-3</v>
      </c>
      <c r="E16" s="35">
        <f>INDEX('[5]Short pulse adder 1'!E$24:E$52,MATCH($B16,'[5]Short pulse adder 1'!$B$24:$B$52,0),1)</f>
        <v>-1.4923095703125E-2</v>
      </c>
      <c r="F16" s="35">
        <f>INDEX('[5]Short pulse adder 1'!F$24:F$52,MATCH($B16,'[5]Short pulse adder 1'!$B$24:$B$52,0),1)</f>
        <v>-2.16064453125E-2</v>
      </c>
      <c r="G16" s="35">
        <f>INDEX('[5]Short pulse adder 1'!G$24:G$52,MATCH($B16,'[5]Short pulse adder 1'!$B$24:$B$52,0),1)</f>
        <v>-3.7445068359375E-2</v>
      </c>
      <c r="H16" s="35">
        <f>INDEX('[5]Short pulse adder 1'!H$24:H$52,MATCH($B16,'[5]Short pulse adder 1'!$B$24:$B$52,0),1)</f>
        <v>-1.7059326171875E-2</v>
      </c>
      <c r="I16" s="35">
        <f>INDEX('[5]Short pulse adder 1'!I$24:I$52,MATCH($B16,'[5]Short pulse adder 1'!$B$24:$B$52,0),1)</f>
        <v>1.556396484375E-3</v>
      </c>
      <c r="J16" s="35">
        <f>INDEX('[5]Short pulse adder 1'!J$24:J$52,MATCH($B16,'[5]Short pulse adder 1'!$B$24:$B$52,0),1)</f>
        <v>-8.85009765625E-4</v>
      </c>
      <c r="K16" s="35">
        <f>INDEX('[5]Short pulse adder 1'!K$24:K$52,MATCH($B16,'[5]Short pulse adder 1'!$B$24:$B$52,0),1)</f>
        <v>-1.763916015625E-2</v>
      </c>
      <c r="L16" s="35">
        <f>INDEX('[5]Short pulse adder 1'!L$24:L$52,MATCH($B16,'[5]Short pulse adder 1'!$B$24:$B$52,0),1)</f>
        <v>3.2928466796875E-2</v>
      </c>
      <c r="M16" s="35">
        <f>INDEX('[5]Short pulse adder 1'!M$24:M$52,MATCH($B16,'[5]Short pulse adder 1'!$B$24:$B$52,0),1)</f>
        <v>-2.484130859375E-2</v>
      </c>
      <c r="N16" s="35">
        <f>INDEX('[5]Short pulse adder 1'!N$24:N$52,MATCH($B16,'[5]Short pulse adder 1'!$B$24:$B$52,0),1)</f>
        <v>-1.57470703125E-2</v>
      </c>
      <c r="O16" s="35">
        <f>INDEX('[5]Short pulse adder 1'!O$24:O$52,MATCH($B16,'[5]Short pulse adder 1'!$B$24:$B$52,0),1)</f>
        <v>-1.8951416015625E-2</v>
      </c>
      <c r="P16" s="35">
        <f>INDEX('[5]Short pulse adder 1'!P$24:P$52,MATCH($B16,'[5]Short pulse adder 1'!$B$24:$B$52,0),1)</f>
        <v>-1.9622802734375E-2</v>
      </c>
      <c r="Q16" s="35">
        <f>INDEX('[5]Short pulse adder 1'!Q$24:Q$52,MATCH($B16,'[5]Short pulse adder 1'!$B$24:$B$52,0),1)</f>
        <v>-9.1552734375E-4</v>
      </c>
      <c r="R16" s="35">
        <f>INDEX('[5]Short pulse adder 1'!R$24:R$52,MATCH($B16,'[5]Short pulse adder 1'!$B$24:$B$52,0),1)</f>
        <v>2.50244140625E-2</v>
      </c>
      <c r="S16" s="35">
        <f>INDEX('[5]Short pulse adder 1'!S$24:S$52,MATCH($B16,'[5]Short pulse adder 1'!$B$24:$B$52,0),1)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1'!C$24:C$52,MATCH($B17,'[5]Short pulse adder 1'!$B$24:$B$52,0),1)</f>
        <v>2.25830078125E-3</v>
      </c>
      <c r="D17" s="35">
        <f>INDEX('[5]Short pulse adder 1'!D$24:D$52,MATCH($B17,'[5]Short pulse adder 1'!$B$24:$B$52,0),1)</f>
        <v>-3.47900390625E-3</v>
      </c>
      <c r="E17" s="35">
        <f>INDEX('[5]Short pulse adder 1'!E$24:E$52,MATCH($B17,'[5]Short pulse adder 1'!$B$24:$B$52,0),1)</f>
        <v>-1.18408203125E-2</v>
      </c>
      <c r="F17" s="35">
        <f>INDEX('[5]Short pulse adder 1'!F$24:F$52,MATCH($B17,'[5]Short pulse adder 1'!$B$24:$B$52,0),1)</f>
        <v>-1.4404296875E-2</v>
      </c>
      <c r="G17" s="35">
        <f>INDEX('[5]Short pulse adder 1'!G$24:G$52,MATCH($B17,'[5]Short pulse adder 1'!$B$24:$B$52,0),1)</f>
        <v>-3.521728515625E-2</v>
      </c>
      <c r="H17" s="35">
        <f>INDEX('[5]Short pulse adder 1'!H$24:H$52,MATCH($B17,'[5]Short pulse adder 1'!$B$24:$B$52,0),1)</f>
        <v>1.28173828125E-3</v>
      </c>
      <c r="I17" s="35">
        <f>INDEX('[5]Short pulse adder 1'!I$24:I$52,MATCH($B17,'[5]Short pulse adder 1'!$B$24:$B$52,0),1)</f>
        <v>4.8828125E-3</v>
      </c>
      <c r="J17" s="35">
        <f>INDEX('[5]Short pulse adder 1'!J$24:J$52,MATCH($B17,'[5]Short pulse adder 1'!$B$24:$B$52,0),1)</f>
        <v>-2.728271484375E-2</v>
      </c>
      <c r="K17" s="35">
        <f>INDEX('[5]Short pulse adder 1'!K$24:K$52,MATCH($B17,'[5]Short pulse adder 1'!$B$24:$B$52,0),1)</f>
        <v>-5.94482421875E-2</v>
      </c>
      <c r="L17" s="35">
        <f>INDEX('[5]Short pulse adder 1'!L$24:L$52,MATCH($B17,'[5]Short pulse adder 1'!$B$24:$B$52,0),1)</f>
        <v>6.4697265625E-3</v>
      </c>
      <c r="M17" s="35">
        <f>INDEX('[5]Short pulse adder 1'!M$24:M$52,MATCH($B17,'[5]Short pulse adder 1'!$B$24:$B$52,0),1)</f>
        <v>-2.081298828125E-2</v>
      </c>
      <c r="N17" s="35">
        <f>INDEX('[5]Short pulse adder 1'!N$24:N$52,MATCH($B17,'[5]Short pulse adder 1'!$B$24:$B$52,0),1)</f>
        <v>-7.6904296875E-3</v>
      </c>
      <c r="O17" s="35">
        <f>INDEX('[5]Short pulse adder 1'!O$24:O$52,MATCH($B17,'[5]Short pulse adder 1'!$B$24:$B$52,0),1)</f>
        <v>-6.103515625E-5</v>
      </c>
      <c r="P17" s="35">
        <f>INDEX('[5]Short pulse adder 1'!P$24:P$52,MATCH($B17,'[5]Short pulse adder 1'!$B$24:$B$52,0),1)</f>
        <v>8.97216796875E-3</v>
      </c>
      <c r="Q17" s="35">
        <f>INDEX('[5]Short pulse adder 1'!Q$24:Q$52,MATCH($B17,'[5]Short pulse adder 1'!$B$24:$B$52,0),1)</f>
        <v>5.77392578125E-2</v>
      </c>
      <c r="R17" s="35">
        <f>INDEX('[5]Short pulse adder 1'!R$24:R$52,MATCH($B17,'[5]Short pulse adder 1'!$B$24:$B$52,0),1)</f>
        <v>5.04150390625E-2</v>
      </c>
      <c r="S17" s="35">
        <f>INDEX('[5]Short pulse adder 1'!S$24:S$52,MATCH($B17,'[5]Short pulse adder 1'!$B$24:$B$52,0),1)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1'!C$24:C$52,MATCH($B18,'[5]Short pulse adder 1'!$B$24:$B$52,0),1)</f>
        <v>5.18798828125E-4</v>
      </c>
      <c r="D18" s="35">
        <f>INDEX('[5]Short pulse adder 1'!D$24:D$52,MATCH($B18,'[5]Short pulse adder 1'!$B$24:$B$52,0),1)</f>
        <v>-4.852294921875E-3</v>
      </c>
      <c r="E18" s="35">
        <f>INDEX('[5]Short pulse adder 1'!E$24:E$52,MATCH($B18,'[5]Short pulse adder 1'!$B$24:$B$52,0),1)</f>
        <v>-1.0467529296875E-2</v>
      </c>
      <c r="F18" s="35">
        <f>INDEX('[5]Short pulse adder 1'!F$24:F$52,MATCH($B18,'[5]Short pulse adder 1'!$B$24:$B$52,0),1)</f>
        <v>-1.4923095703125E-2</v>
      </c>
      <c r="G18" s="35">
        <f>INDEX('[5]Short pulse adder 1'!G$24:G$52,MATCH($B18,'[5]Short pulse adder 1'!$B$24:$B$52,0),1)</f>
        <v>-2.703857421875E-2</v>
      </c>
      <c r="H18" s="35">
        <f>INDEX('[5]Short pulse adder 1'!H$24:H$52,MATCH($B18,'[5]Short pulse adder 1'!$B$24:$B$52,0),1)</f>
        <v>-3.3935546875E-2</v>
      </c>
      <c r="I18" s="35">
        <f>INDEX('[5]Short pulse adder 1'!I$24:I$52,MATCH($B18,'[5]Short pulse adder 1'!$B$24:$B$52,0),1)</f>
        <v>-3.8299560546875E-2</v>
      </c>
      <c r="J18" s="35">
        <f>INDEX('[5]Short pulse adder 1'!J$24:J$52,MATCH($B18,'[5]Short pulse adder 1'!$B$24:$B$52,0),1)</f>
        <v>-5.0079345703125E-2</v>
      </c>
      <c r="K18" s="35">
        <f>INDEX('[5]Short pulse adder 1'!K$24:K$52,MATCH($B18,'[5]Short pulse adder 1'!$B$24:$B$52,0),1)</f>
        <v>-5.6121826171875E-2</v>
      </c>
      <c r="L18" s="35">
        <f>INDEX('[5]Short pulse adder 1'!L$24:L$52,MATCH($B18,'[5]Short pulse adder 1'!$B$24:$B$52,0),1)</f>
        <v>-1.8218994140625E-2</v>
      </c>
      <c r="M18" s="35">
        <f>INDEX('[5]Short pulse adder 1'!M$24:M$52,MATCH($B18,'[5]Short pulse adder 1'!$B$24:$B$52,0),1)</f>
        <v>-3.3966064453125E-2</v>
      </c>
      <c r="N18" s="35">
        <f>INDEX('[5]Short pulse adder 1'!N$24:N$52,MATCH($B18,'[5]Short pulse adder 1'!$B$24:$B$52,0),1)</f>
        <v>-1.9287109375E-2</v>
      </c>
      <c r="O18" s="35">
        <f>INDEX('[5]Short pulse adder 1'!O$24:O$52,MATCH($B18,'[5]Short pulse adder 1'!$B$24:$B$52,0),1)</f>
        <v>-4.55322265625E-2</v>
      </c>
      <c r="P18" s="35">
        <f>INDEX('[5]Short pulse adder 1'!P$24:P$52,MATCH($B18,'[5]Short pulse adder 1'!$B$24:$B$52,0),1)</f>
        <v>-3.936767578125E-2</v>
      </c>
      <c r="Q18" s="35">
        <f>INDEX('[5]Short pulse adder 1'!Q$24:Q$52,MATCH($B18,'[5]Short pulse adder 1'!$B$24:$B$52,0),1)</f>
        <v>-3.35693359375E-3</v>
      </c>
      <c r="R18" s="35">
        <f>INDEX('[5]Short pulse adder 1'!R$24:R$52,MATCH($B18,'[5]Short pulse adder 1'!$B$24:$B$52,0),1)</f>
        <v>1.52587890625E-2</v>
      </c>
      <c r="S18" s="35">
        <f>INDEX('[5]Short pulse adder 1'!S$24:S$52,MATCH($B18,'[5]Short pulse adder 1'!$B$24:$B$52,0),1)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1'!C$24:C$52,MATCH($B19,'[5]Short pulse adder 1'!$B$24:$B$52,0),1)</f>
        <v>-1.220703125E-3</v>
      </c>
      <c r="D19" s="35">
        <f>INDEX('[5]Short pulse adder 1'!D$24:D$52,MATCH($B19,'[5]Short pulse adder 1'!$B$24:$B$52,0),1)</f>
        <v>-6.2255859375E-3</v>
      </c>
      <c r="E19" s="35">
        <f>INDEX('[5]Short pulse adder 1'!E$24:E$52,MATCH($B19,'[5]Short pulse adder 1'!$B$24:$B$52,0),1)</f>
        <v>-9.09423828125E-3</v>
      </c>
      <c r="F19" s="35">
        <f>INDEX('[5]Short pulse adder 1'!F$24:F$52,MATCH($B19,'[5]Short pulse adder 1'!$B$24:$B$52,0),1)</f>
        <v>-1.544189453125E-2</v>
      </c>
      <c r="G19" s="35">
        <f>INDEX('[5]Short pulse adder 1'!G$24:G$52,MATCH($B19,'[5]Short pulse adder 1'!$B$24:$B$52,0),1)</f>
        <v>-1.885986328125E-2</v>
      </c>
      <c r="H19" s="35">
        <f>INDEX('[5]Short pulse adder 1'!H$24:H$52,MATCH($B19,'[5]Short pulse adder 1'!$B$24:$B$52,0),1)</f>
        <v>-6.915283203125E-2</v>
      </c>
      <c r="I19" s="35">
        <f>INDEX('[5]Short pulse adder 1'!I$24:I$52,MATCH($B19,'[5]Short pulse adder 1'!$B$24:$B$52,0),1)</f>
        <v>-8.148193359375E-2</v>
      </c>
      <c r="J19" s="35">
        <f>INDEX('[5]Short pulse adder 1'!J$24:J$52,MATCH($B19,'[5]Short pulse adder 1'!$B$24:$B$52,0),1)</f>
        <v>-7.28759765625E-2</v>
      </c>
      <c r="K19" s="35">
        <f>INDEX('[5]Short pulse adder 1'!K$24:K$52,MATCH($B19,'[5]Short pulse adder 1'!$B$24:$B$52,0),1)</f>
        <v>-5.279541015625E-2</v>
      </c>
      <c r="L19" s="35">
        <f>INDEX('[5]Short pulse adder 1'!L$24:L$52,MATCH($B19,'[5]Short pulse adder 1'!$B$24:$B$52,0),1)</f>
        <v>-4.290771484375E-2</v>
      </c>
      <c r="M19" s="35">
        <f>INDEX('[5]Short pulse adder 1'!M$24:M$52,MATCH($B19,'[5]Short pulse adder 1'!$B$24:$B$52,0),1)</f>
        <v>-4.7119140625E-2</v>
      </c>
      <c r="N19" s="35">
        <f>INDEX('[5]Short pulse adder 1'!N$24:N$52,MATCH($B19,'[5]Short pulse adder 1'!$B$24:$B$52,0),1)</f>
        <v>-3.08837890625E-2</v>
      </c>
      <c r="O19" s="35">
        <f>INDEX('[5]Short pulse adder 1'!O$24:O$52,MATCH($B19,'[5]Short pulse adder 1'!$B$24:$B$52,0),1)</f>
        <v>-9.100341796875E-2</v>
      </c>
      <c r="P19" s="35">
        <f>INDEX('[5]Short pulse adder 1'!P$24:P$52,MATCH($B19,'[5]Short pulse adder 1'!$B$24:$B$52,0),1)</f>
        <v>-8.770751953125E-2</v>
      </c>
      <c r="Q19" s="35">
        <f>INDEX('[5]Short pulse adder 1'!Q$24:Q$52,MATCH($B19,'[5]Short pulse adder 1'!$B$24:$B$52,0),1)</f>
        <v>-6.4453125E-2</v>
      </c>
      <c r="R19" s="35">
        <f>INDEX('[5]Short pulse adder 1'!R$24:R$52,MATCH($B19,'[5]Short pulse adder 1'!$B$24:$B$52,0),1)</f>
        <v>-1.98974609375E-2</v>
      </c>
      <c r="S19" s="35">
        <f>INDEX('[5]Short pulse adder 1'!S$24:S$52,MATCH($B19,'[5]Short pulse adder 1'!$B$24:$B$52,0),1)</f>
        <v>-1.98974609375E-2</v>
      </c>
    </row>
    <row r="20" spans="1:19" ht="15" customHeight="1" x14ac:dyDescent="0.25">
      <c r="A20" s="61"/>
      <c r="B20" s="30">
        <f>'Fuel Pressure Multiplier 1'!O6</f>
        <v>14</v>
      </c>
      <c r="C20" s="35">
        <f>INDEX('[5]Short pulse adder 1'!C$24:C$52,MATCH($B20,'[5]Short pulse adder 1'!$B$24:$B$52,0),1)</f>
        <v>-8.056640625E-2</v>
      </c>
      <c r="D20" s="35">
        <f>INDEX('[5]Short pulse adder 1'!D$24:D$52,MATCH($B20,'[5]Short pulse adder 1'!$B$24:$B$52,0),1)</f>
        <v>-9.686279296875E-2</v>
      </c>
      <c r="E20" s="35">
        <f>INDEX('[5]Short pulse adder 1'!E$24:E$52,MATCH($B20,'[5]Short pulse adder 1'!$B$24:$B$52,0),1)</f>
        <v>-0.10955810546875</v>
      </c>
      <c r="F20" s="35">
        <f>INDEX('[5]Short pulse adder 1'!F$24:F$52,MATCH($B20,'[5]Short pulse adder 1'!$B$24:$B$52,0),1)</f>
        <v>-0.1214599609375</v>
      </c>
      <c r="G20" s="35">
        <f>INDEX('[5]Short pulse adder 1'!G$24:G$52,MATCH($B20,'[5]Short pulse adder 1'!$B$24:$B$52,0),1)</f>
        <v>-2.24609375E-2</v>
      </c>
      <c r="H20" s="35">
        <f>INDEX('[5]Short pulse adder 1'!H$24:H$52,MATCH($B20,'[5]Short pulse adder 1'!$B$24:$B$52,0),1)</f>
        <v>-3.41796875E-2</v>
      </c>
      <c r="I20" s="35">
        <f>INDEX('[5]Short pulse adder 1'!I$24:I$52,MATCH($B20,'[5]Short pulse adder 1'!$B$24:$B$52,0),1)</f>
        <v>-4.58984375E-2</v>
      </c>
      <c r="J20" s="35">
        <f>INDEX('[5]Short pulse adder 1'!J$24:J$52,MATCH($B20,'[5]Short pulse adder 1'!$B$24:$B$52,0),1)</f>
        <v>-5.76171875E-2</v>
      </c>
      <c r="K20" s="35">
        <f>INDEX('[5]Short pulse adder 1'!K$24:K$52,MATCH($B20,'[5]Short pulse adder 1'!$B$24:$B$52,0),1)</f>
        <v>-4.632568359375E-2</v>
      </c>
      <c r="L20" s="35">
        <f>INDEX('[5]Short pulse adder 1'!L$24:L$52,MATCH($B20,'[5]Short pulse adder 1'!$B$24:$B$52,0),1)</f>
        <v>-3.50341796875E-2</v>
      </c>
      <c r="M20" s="35">
        <f>INDEX('[5]Short pulse adder 1'!M$24:M$52,MATCH($B20,'[5]Short pulse adder 1'!$B$24:$B$52,0),1)</f>
        <v>-4.04052734375E-2</v>
      </c>
      <c r="N20" s="35">
        <f>INDEX('[5]Short pulse adder 1'!N$24:N$52,MATCH($B20,'[5]Short pulse adder 1'!$B$24:$B$52,0),1)</f>
        <v>-2.38037109375E-3</v>
      </c>
      <c r="O20" s="35">
        <f>INDEX('[5]Short pulse adder 1'!O$24:O$52,MATCH($B20,'[5]Short pulse adder 1'!$B$24:$B$52,0),1)</f>
        <v>-7.598876953125E-2</v>
      </c>
      <c r="P20" s="35">
        <f>INDEX('[5]Short pulse adder 1'!P$24:P$52,MATCH($B20,'[5]Short pulse adder 1'!$B$24:$B$52,0),1)</f>
        <v>-9.8876953125E-2</v>
      </c>
      <c r="Q20" s="35">
        <f>INDEX('[5]Short pulse adder 1'!Q$24:Q$52,MATCH($B20,'[5]Short pulse adder 1'!$B$24:$B$52,0),1)</f>
        <v>-6.99462890625E-2</v>
      </c>
      <c r="R20" s="35">
        <f>INDEX('[5]Short pulse adder 1'!R$24:R$52,MATCH($B20,'[5]Short pulse adder 1'!$B$24:$B$52,0),1)</f>
        <v>-1.849365234375E-2</v>
      </c>
      <c r="S20" s="35">
        <f>INDEX('[5]Short pulse adder 1'!S$24:S$52,MATCH($B20,'[5]Short pulse adder 1'!$B$24:$B$52,0),1)</f>
        <v>-1.849365234375E-2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1'!C$24:C$52,MATCH($B21,'[5]Short pulse adder 1'!$B$24:$B$52,0),1)</f>
        <v>-0.120269775390625</v>
      </c>
      <c r="D21" s="35">
        <f>INDEX('[5]Short pulse adder 1'!D$24:D$52,MATCH($B21,'[5]Short pulse adder 1'!$B$24:$B$52,0),1)</f>
        <v>-0.142181396484375</v>
      </c>
      <c r="E21" s="35">
        <f>INDEX('[5]Short pulse adder 1'!E$24:E$52,MATCH($B21,'[5]Short pulse adder 1'!$B$24:$B$52,0),1)</f>
        <v>-0.1597900390625</v>
      </c>
      <c r="F21" s="35">
        <f>INDEX('[5]Short pulse adder 1'!F$24:F$52,MATCH($B21,'[5]Short pulse adder 1'!$B$24:$B$52,0),1)</f>
        <v>-0.174468994140625</v>
      </c>
      <c r="G21" s="35">
        <f>INDEX('[5]Short pulse adder 1'!G$24:G$52,MATCH($B21,'[5]Short pulse adder 1'!$B$24:$B$52,0),1)</f>
        <v>-0.1312255859375</v>
      </c>
      <c r="H21" s="35">
        <f>INDEX('[5]Short pulse adder 1'!H$24:H$52,MATCH($B21,'[5]Short pulse adder 1'!$B$24:$B$52,0),1)</f>
        <v>-0.140838623046875</v>
      </c>
      <c r="I21" s="35">
        <f>INDEX('[5]Short pulse adder 1'!I$24:I$52,MATCH($B21,'[5]Short pulse adder 1'!$B$24:$B$52,0),1)</f>
        <v>-0.14794921875</v>
      </c>
      <c r="J21" s="35">
        <f>INDEX('[5]Short pulse adder 1'!J$24:J$52,MATCH($B21,'[5]Short pulse adder 1'!$B$24:$B$52,0),1)</f>
        <v>-0.152557373046875</v>
      </c>
      <c r="K21" s="35">
        <f>INDEX('[5]Short pulse adder 1'!K$24:K$52,MATCH($B21,'[5]Short pulse adder 1'!$B$24:$B$52,0),1)</f>
        <v>-0.143157958984375</v>
      </c>
      <c r="L21" s="35">
        <f>INDEX('[5]Short pulse adder 1'!L$24:L$52,MATCH($B21,'[5]Short pulse adder 1'!$B$24:$B$52,0),1)</f>
        <v>-0.131256103515625</v>
      </c>
      <c r="M21" s="35">
        <f>INDEX('[5]Short pulse adder 1'!M$24:M$52,MATCH($B21,'[5]Short pulse adder 1'!$B$24:$B$52,0),1)</f>
        <v>-0.125213623046875</v>
      </c>
      <c r="N21" s="35">
        <f>INDEX('[5]Short pulse adder 1'!N$24:N$52,MATCH($B21,'[5]Short pulse adder 1'!$B$24:$B$52,0),1)</f>
        <v>-9.4940185546875E-2</v>
      </c>
      <c r="O21" s="35">
        <f>INDEX('[5]Short pulse adder 1'!O$24:O$52,MATCH($B21,'[5]Short pulse adder 1'!$B$24:$B$52,0),1)</f>
        <v>-0.10174560546875</v>
      </c>
      <c r="P21" s="35">
        <f>INDEX('[5]Short pulse adder 1'!P$24:P$52,MATCH($B21,'[5]Short pulse adder 1'!$B$24:$B$52,0),1)</f>
        <v>-9.4451904296875E-2</v>
      </c>
      <c r="Q21" s="35">
        <f>INDEX('[5]Short pulse adder 1'!Q$24:Q$52,MATCH($B21,'[5]Short pulse adder 1'!$B$24:$B$52,0),1)</f>
        <v>-5.87158203125E-2</v>
      </c>
      <c r="R21" s="35">
        <f>INDEX('[5]Short pulse adder 1'!R$24:R$52,MATCH($B21,'[5]Short pulse adder 1'!$B$24:$B$52,0),1)</f>
        <v>-9.246826171875E-3</v>
      </c>
      <c r="S21" s="35">
        <f>INDEX('[5]Short pulse adder 1'!S$24:S$52,MATCH($B21,'[5]Short pulse adder 1'!$B$24:$B$52,0),1)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1'!C$24:C$52,MATCH($B22,'[5]Short pulse adder 1'!$B$24:$B$52,0),1)</f>
        <v>-0.15997314453125</v>
      </c>
      <c r="D22" s="35">
        <f>INDEX('[5]Short pulse adder 1'!D$24:D$52,MATCH($B22,'[5]Short pulse adder 1'!$B$24:$B$52,0),1)</f>
        <v>-0.1875</v>
      </c>
      <c r="E22" s="35">
        <f>INDEX('[5]Short pulse adder 1'!E$24:E$52,MATCH($B22,'[5]Short pulse adder 1'!$B$24:$B$52,0),1)</f>
        <v>-0.21002197265625</v>
      </c>
      <c r="F22" s="35">
        <f>INDEX('[5]Short pulse adder 1'!F$24:F$52,MATCH($B22,'[5]Short pulse adder 1'!$B$24:$B$52,0),1)</f>
        <v>-0.22747802734375</v>
      </c>
      <c r="G22" s="35">
        <f>INDEX('[5]Short pulse adder 1'!G$24:G$52,MATCH($B22,'[5]Short pulse adder 1'!$B$24:$B$52,0),1)</f>
        <v>-0.239990234375</v>
      </c>
      <c r="H22" s="35">
        <f>INDEX('[5]Short pulse adder 1'!H$24:H$52,MATCH($B22,'[5]Short pulse adder 1'!$B$24:$B$52,0),1)</f>
        <v>-0.24749755859375</v>
      </c>
      <c r="I22" s="35">
        <f>INDEX('[5]Short pulse adder 1'!I$24:I$52,MATCH($B22,'[5]Short pulse adder 1'!$B$24:$B$52,0),1)</f>
        <v>-0.25</v>
      </c>
      <c r="J22" s="35">
        <f>INDEX('[5]Short pulse adder 1'!J$24:J$52,MATCH($B22,'[5]Short pulse adder 1'!$B$24:$B$52,0),1)</f>
        <v>-0.24749755859375</v>
      </c>
      <c r="K22" s="35">
        <f>INDEX('[5]Short pulse adder 1'!K$24:K$52,MATCH($B22,'[5]Short pulse adder 1'!$B$24:$B$52,0),1)</f>
        <v>-0.239990234375</v>
      </c>
      <c r="L22" s="35">
        <f>INDEX('[5]Short pulse adder 1'!L$24:L$52,MATCH($B22,'[5]Short pulse adder 1'!$B$24:$B$52,0),1)</f>
        <v>-0.22747802734375</v>
      </c>
      <c r="M22" s="35">
        <f>INDEX('[5]Short pulse adder 1'!M$24:M$52,MATCH($B22,'[5]Short pulse adder 1'!$B$24:$B$52,0),1)</f>
        <v>-0.21002197265625</v>
      </c>
      <c r="N22" s="35">
        <f>INDEX('[5]Short pulse adder 1'!N$24:N$52,MATCH($B22,'[5]Short pulse adder 1'!$B$24:$B$52,0),1)</f>
        <v>-0.1875</v>
      </c>
      <c r="O22" s="35">
        <f>INDEX('[5]Short pulse adder 1'!O$24:O$52,MATCH($B22,'[5]Short pulse adder 1'!$B$24:$B$52,0),1)</f>
        <v>-0.12750244140625</v>
      </c>
      <c r="P22" s="35">
        <f>INDEX('[5]Short pulse adder 1'!P$24:P$52,MATCH($B22,'[5]Short pulse adder 1'!$B$24:$B$52,0),1)</f>
        <v>-9.002685546875E-2</v>
      </c>
      <c r="Q22" s="35">
        <f>INDEX('[5]Short pulse adder 1'!Q$24:Q$52,MATCH($B22,'[5]Short pulse adder 1'!$B$24:$B$52,0),1)</f>
        <v>-4.74853515625E-2</v>
      </c>
      <c r="R22" s="35">
        <f>INDEX('[5]Short pulse adder 1'!R$24:R$52,MATCH($B22,'[5]Short pulse adder 1'!$B$24:$B$52,0),1)</f>
        <v>0</v>
      </c>
      <c r="S22" s="35">
        <f>INDEX('[5]Short pulse adder 1'!S$24:S$52,MATCH($B22,'[5]Short pulse adder 1'!$B$24:$B$52,0),1)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1'!C$24:C$52,MATCH($B23,'[5]Short pulse adder 1'!$B$24:$B$52,0),1)</f>
        <v>-0.15997314453125</v>
      </c>
      <c r="D23" s="35">
        <f>INDEX('[5]Short pulse adder 1'!D$24:D$52,MATCH($B23,'[5]Short pulse adder 1'!$B$24:$B$52,0),1)</f>
        <v>-0.1875</v>
      </c>
      <c r="E23" s="35">
        <f>INDEX('[5]Short pulse adder 1'!E$24:E$52,MATCH($B23,'[5]Short pulse adder 1'!$B$24:$B$52,0),1)</f>
        <v>-0.21002197265625</v>
      </c>
      <c r="F23" s="35">
        <f>INDEX('[5]Short pulse adder 1'!F$24:F$52,MATCH($B23,'[5]Short pulse adder 1'!$B$24:$B$52,0),1)</f>
        <v>-0.22747802734375</v>
      </c>
      <c r="G23" s="35">
        <f>INDEX('[5]Short pulse adder 1'!G$24:G$52,MATCH($B23,'[5]Short pulse adder 1'!$B$24:$B$52,0),1)</f>
        <v>-0.239990234375</v>
      </c>
      <c r="H23" s="35">
        <f>INDEX('[5]Short pulse adder 1'!H$24:H$52,MATCH($B23,'[5]Short pulse adder 1'!$B$24:$B$52,0),1)</f>
        <v>-0.24749755859375</v>
      </c>
      <c r="I23" s="35">
        <f>INDEX('[5]Short pulse adder 1'!I$24:I$52,MATCH($B23,'[5]Short pulse adder 1'!$B$24:$B$52,0),1)</f>
        <v>-0.25</v>
      </c>
      <c r="J23" s="35">
        <f>INDEX('[5]Short pulse adder 1'!J$24:J$52,MATCH($B23,'[5]Short pulse adder 1'!$B$24:$B$52,0),1)</f>
        <v>-0.24749755859375</v>
      </c>
      <c r="K23" s="35">
        <f>INDEX('[5]Short pulse adder 1'!K$24:K$52,MATCH($B23,'[5]Short pulse adder 1'!$B$24:$B$52,0),1)</f>
        <v>-0.239990234375</v>
      </c>
      <c r="L23" s="35">
        <f>INDEX('[5]Short pulse adder 1'!L$24:L$52,MATCH($B23,'[5]Short pulse adder 1'!$B$24:$B$52,0),1)</f>
        <v>-0.22747802734375</v>
      </c>
      <c r="M23" s="35">
        <f>INDEX('[5]Short pulse adder 1'!M$24:M$52,MATCH($B23,'[5]Short pulse adder 1'!$B$24:$B$52,0),1)</f>
        <v>-0.21002197265625</v>
      </c>
      <c r="N23" s="35">
        <f>INDEX('[5]Short pulse adder 1'!N$24:N$52,MATCH($B23,'[5]Short pulse adder 1'!$B$24:$B$52,0),1)</f>
        <v>-0.1875</v>
      </c>
      <c r="O23" s="35">
        <f>INDEX('[5]Short pulse adder 1'!O$24:O$52,MATCH($B23,'[5]Short pulse adder 1'!$B$24:$B$52,0),1)</f>
        <v>-0.12750244140625</v>
      </c>
      <c r="P23" s="35">
        <f>INDEX('[5]Short pulse adder 1'!P$24:P$52,MATCH($B23,'[5]Short pulse adder 1'!$B$24:$B$52,0),1)</f>
        <v>-9.002685546875E-2</v>
      </c>
      <c r="Q23" s="35">
        <f>INDEX('[5]Short pulse adder 1'!Q$24:Q$52,MATCH($B23,'[5]Short pulse adder 1'!$B$24:$B$52,0),1)</f>
        <v>-4.74853515625E-2</v>
      </c>
      <c r="R23" s="35">
        <f>INDEX('[5]Short pulse adder 1'!R$24:R$52,MATCH($B23,'[5]Short pulse adder 1'!$B$24:$B$52,0),1)</f>
        <v>0</v>
      </c>
      <c r="S23" s="35">
        <f>INDEX('[5]Short pulse adder 1'!S$24:S$52,MATCH($B23,'[5]Short pulse adder 1'!$B$24:$B$52,0),1)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S26"/>
  <sheetViews>
    <sheetView zoomScale="98" zoomScaleNormal="98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2'!C$24:C$52,MATCH($B7,'[5]Short pulse adder 2'!$B$24:$B$52,0),1)</f>
        <v>-5.55419921875E-3</v>
      </c>
      <c r="D7" s="35">
        <f>INDEX('[5]Short pulse adder 2'!D$24:D$52,MATCH($B7,'[5]Short pulse adder 2'!$B$24:$B$52,0),1)</f>
        <v>-2.74658203125E-3</v>
      </c>
      <c r="E7" s="35">
        <f>INDEX('[5]Short pulse adder 2'!E$24:E$52,MATCH($B7,'[5]Short pulse adder 2'!$B$24:$B$52,0),1)</f>
        <v>1.45263671875E-2</v>
      </c>
      <c r="F7" s="35">
        <f>INDEX('[5]Short pulse adder 2'!F$24:F$52,MATCH($B7,'[5]Short pulse adder 2'!$B$24:$B$52,0),1)</f>
        <v>-2.239990234375E-2</v>
      </c>
      <c r="G7" s="35">
        <f>INDEX('[5]Short pulse adder 2'!G$24:G$52,MATCH($B7,'[5]Short pulse adder 2'!$B$24:$B$52,0),1)</f>
        <v>-5.82275390625E-2</v>
      </c>
      <c r="H7" s="35">
        <f>INDEX('[5]Short pulse adder 2'!H$24:H$52,MATCH($B7,'[5]Short pulse adder 2'!$B$24:$B$52,0),1)</f>
        <v>1.85546875E-2</v>
      </c>
      <c r="I7" s="35">
        <f>INDEX('[5]Short pulse adder 2'!I$24:I$52,MATCH($B7,'[5]Short pulse adder 2'!$B$24:$B$52,0),1)</f>
        <v>4.608154296875E-2</v>
      </c>
      <c r="J7" s="35">
        <f>INDEX('[5]Short pulse adder 2'!J$24:J$52,MATCH($B7,'[5]Short pulse adder 2'!$B$24:$B$52,0),1)</f>
        <v>7.354736328125E-2</v>
      </c>
      <c r="K7" s="35">
        <f>INDEX('[5]Short pulse adder 2'!K$24:K$52,MATCH($B7,'[5]Short pulse adder 2'!$B$24:$B$52,0),1)</f>
        <v>0.10107421875</v>
      </c>
      <c r="L7" s="35">
        <f>INDEX('[5]Short pulse adder 2'!L$24:L$52,MATCH($B7,'[5]Short pulse adder 2'!$B$24:$B$52,0),1)</f>
        <v>0.16302490234375</v>
      </c>
      <c r="M7" s="35">
        <f>INDEX('[5]Short pulse adder 2'!M$24:M$52,MATCH($B7,'[5]Short pulse adder 2'!$B$24:$B$52,0),1)</f>
        <v>0.2650146484375</v>
      </c>
      <c r="N7" s="35">
        <f>INDEX('[5]Short pulse adder 2'!N$24:N$52,MATCH($B7,'[5]Short pulse adder 2'!$B$24:$B$52,0),1)</f>
        <v>0.2496337890625</v>
      </c>
      <c r="O7" s="35">
        <f>INDEX('[5]Short pulse adder 2'!O$24:O$52,MATCH($B7,'[5]Short pulse adder 2'!$B$24:$B$52,0),1)</f>
        <v>0.487060546875</v>
      </c>
      <c r="P7" s="35">
        <f>INDEX('[5]Short pulse adder 2'!P$24:P$52,MATCH($B7,'[5]Short pulse adder 2'!$B$24:$B$52,0),1)</f>
        <v>0.21600341796875</v>
      </c>
      <c r="Q7" s="35">
        <f>INDEX('[5]Short pulse adder 2'!Q$24:Q$52,MATCH($B7,'[5]Short pulse adder 2'!$B$24:$B$52,0),1)</f>
        <v>0.406005859375</v>
      </c>
      <c r="R7" s="35">
        <f>INDEX('[5]Short pulse adder 2'!R$24:R$52,MATCH($B7,'[5]Short pulse adder 2'!$B$24:$B$52,0),1)</f>
        <v>0.52520751953125</v>
      </c>
      <c r="S7" s="35">
        <f>INDEX('[5]Short pulse adder 2'!S$24:S$52,MATCH($B7,'[5]Short pulse adder 2'!$B$24:$B$52,0),1)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2'!C$24:C$52,MATCH($B8,'[5]Short pulse adder 2'!$B$24:$B$52,0),1)</f>
        <v>-5.55419921875E-3</v>
      </c>
      <c r="D8" s="35">
        <f>INDEX('[5]Short pulse adder 2'!D$24:D$52,MATCH($B8,'[5]Short pulse adder 2'!$B$24:$B$52,0),1)</f>
        <v>-2.74658203125E-3</v>
      </c>
      <c r="E8" s="35">
        <f>INDEX('[5]Short pulse adder 2'!E$24:E$52,MATCH($B8,'[5]Short pulse adder 2'!$B$24:$B$52,0),1)</f>
        <v>1.45263671875E-2</v>
      </c>
      <c r="F8" s="35">
        <f>INDEX('[5]Short pulse adder 2'!F$24:F$52,MATCH($B8,'[5]Short pulse adder 2'!$B$24:$B$52,0),1)</f>
        <v>-2.239990234375E-2</v>
      </c>
      <c r="G8" s="35">
        <f>INDEX('[5]Short pulse adder 2'!G$24:G$52,MATCH($B8,'[5]Short pulse adder 2'!$B$24:$B$52,0),1)</f>
        <v>-5.82275390625E-2</v>
      </c>
      <c r="H8" s="35">
        <f>INDEX('[5]Short pulse adder 2'!H$24:H$52,MATCH($B8,'[5]Short pulse adder 2'!$B$24:$B$52,0),1)</f>
        <v>1.85546875E-2</v>
      </c>
      <c r="I8" s="35">
        <f>INDEX('[5]Short pulse adder 2'!I$24:I$52,MATCH($B8,'[5]Short pulse adder 2'!$B$24:$B$52,0),1)</f>
        <v>4.608154296875E-2</v>
      </c>
      <c r="J8" s="35">
        <f>INDEX('[5]Short pulse adder 2'!J$24:J$52,MATCH($B8,'[5]Short pulse adder 2'!$B$24:$B$52,0),1)</f>
        <v>7.354736328125E-2</v>
      </c>
      <c r="K8" s="35">
        <f>INDEX('[5]Short pulse adder 2'!K$24:K$52,MATCH($B8,'[5]Short pulse adder 2'!$B$24:$B$52,0),1)</f>
        <v>0.10107421875</v>
      </c>
      <c r="L8" s="35">
        <f>INDEX('[5]Short pulse adder 2'!L$24:L$52,MATCH($B8,'[5]Short pulse adder 2'!$B$24:$B$52,0),1)</f>
        <v>0.16302490234375</v>
      </c>
      <c r="M8" s="35">
        <f>INDEX('[5]Short pulse adder 2'!M$24:M$52,MATCH($B8,'[5]Short pulse adder 2'!$B$24:$B$52,0),1)</f>
        <v>0.2650146484375</v>
      </c>
      <c r="N8" s="35">
        <f>INDEX('[5]Short pulse adder 2'!N$24:N$52,MATCH($B8,'[5]Short pulse adder 2'!$B$24:$B$52,0),1)</f>
        <v>0.2496337890625</v>
      </c>
      <c r="O8" s="35">
        <f>INDEX('[5]Short pulse adder 2'!O$24:O$52,MATCH($B8,'[5]Short pulse adder 2'!$B$24:$B$52,0),1)</f>
        <v>0.487060546875</v>
      </c>
      <c r="P8" s="35">
        <f>INDEX('[5]Short pulse adder 2'!P$24:P$52,MATCH($B8,'[5]Short pulse adder 2'!$B$24:$B$52,0),1)</f>
        <v>0.21600341796875</v>
      </c>
      <c r="Q8" s="35">
        <f>INDEX('[5]Short pulse adder 2'!Q$24:Q$52,MATCH($B8,'[5]Short pulse adder 2'!$B$24:$B$52,0),1)</f>
        <v>0.406005859375</v>
      </c>
      <c r="R8" s="35">
        <f>INDEX('[5]Short pulse adder 2'!R$24:R$52,MATCH($B8,'[5]Short pulse adder 2'!$B$24:$B$52,0),1)</f>
        <v>0.52520751953125</v>
      </c>
      <c r="S8" s="35">
        <f>INDEX('[5]Short pulse adder 2'!S$24:S$52,MATCH($B8,'[5]Short pulse adder 2'!$B$24:$B$52,0),1)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2'!C$24:C$52,MATCH($B9,'[5]Short pulse adder 2'!$B$24:$B$52,0),1)</f>
        <v>-5.55419921875E-3</v>
      </c>
      <c r="D9" s="35">
        <f>INDEX('[5]Short pulse adder 2'!D$24:D$52,MATCH($B9,'[5]Short pulse adder 2'!$B$24:$B$52,0),1)</f>
        <v>-2.74658203125E-3</v>
      </c>
      <c r="E9" s="35">
        <f>INDEX('[5]Short pulse adder 2'!E$24:E$52,MATCH($B9,'[5]Short pulse adder 2'!$B$24:$B$52,0),1)</f>
        <v>1.45263671875E-2</v>
      </c>
      <c r="F9" s="35">
        <f>INDEX('[5]Short pulse adder 2'!F$24:F$52,MATCH($B9,'[5]Short pulse adder 2'!$B$24:$B$52,0),1)</f>
        <v>-2.239990234375E-2</v>
      </c>
      <c r="G9" s="35">
        <f>INDEX('[5]Short pulse adder 2'!G$24:G$52,MATCH($B9,'[5]Short pulse adder 2'!$B$24:$B$52,0),1)</f>
        <v>-5.82275390625E-2</v>
      </c>
      <c r="H9" s="35">
        <f>INDEX('[5]Short pulse adder 2'!H$24:H$52,MATCH($B9,'[5]Short pulse adder 2'!$B$24:$B$52,0),1)</f>
        <v>1.85546875E-2</v>
      </c>
      <c r="I9" s="35">
        <f>INDEX('[5]Short pulse adder 2'!I$24:I$52,MATCH($B9,'[5]Short pulse adder 2'!$B$24:$B$52,0),1)</f>
        <v>4.608154296875E-2</v>
      </c>
      <c r="J9" s="35">
        <f>INDEX('[5]Short pulse adder 2'!J$24:J$52,MATCH($B9,'[5]Short pulse adder 2'!$B$24:$B$52,0),1)</f>
        <v>7.354736328125E-2</v>
      </c>
      <c r="K9" s="35">
        <f>INDEX('[5]Short pulse adder 2'!K$24:K$52,MATCH($B9,'[5]Short pulse adder 2'!$B$24:$B$52,0),1)</f>
        <v>0.10107421875</v>
      </c>
      <c r="L9" s="35">
        <f>INDEX('[5]Short pulse adder 2'!L$24:L$52,MATCH($B9,'[5]Short pulse adder 2'!$B$24:$B$52,0),1)</f>
        <v>0.16302490234375</v>
      </c>
      <c r="M9" s="35">
        <f>INDEX('[5]Short pulse adder 2'!M$24:M$52,MATCH($B9,'[5]Short pulse adder 2'!$B$24:$B$52,0),1)</f>
        <v>0.2650146484375</v>
      </c>
      <c r="N9" s="35">
        <f>INDEX('[5]Short pulse adder 2'!N$24:N$52,MATCH($B9,'[5]Short pulse adder 2'!$B$24:$B$52,0),1)</f>
        <v>0.2496337890625</v>
      </c>
      <c r="O9" s="35">
        <f>INDEX('[5]Short pulse adder 2'!O$24:O$52,MATCH($B9,'[5]Short pulse adder 2'!$B$24:$B$52,0),1)</f>
        <v>0.487060546875</v>
      </c>
      <c r="P9" s="35">
        <f>INDEX('[5]Short pulse adder 2'!P$24:P$52,MATCH($B9,'[5]Short pulse adder 2'!$B$24:$B$52,0),1)</f>
        <v>0.21600341796875</v>
      </c>
      <c r="Q9" s="35">
        <f>INDEX('[5]Short pulse adder 2'!Q$24:Q$52,MATCH($B9,'[5]Short pulse adder 2'!$B$24:$B$52,0),1)</f>
        <v>0.22802734375</v>
      </c>
      <c r="R9" s="35">
        <f>INDEX('[5]Short pulse adder 2'!R$24:R$52,MATCH($B9,'[5]Short pulse adder 2'!$B$24:$B$52,0),1)</f>
        <v>0.35003662109375</v>
      </c>
      <c r="S9" s="35">
        <f>INDEX('[5]Short pulse adder 2'!S$24:S$52,MATCH($B9,'[5]Short pulse adder 2'!$B$24:$B$52,0),1)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2'!C$24:C$52,MATCH($B10,'[5]Short pulse adder 2'!$B$24:$B$52,0),1)</f>
        <v>-5.55419921875E-3</v>
      </c>
      <c r="D10" s="35">
        <f>INDEX('[5]Short pulse adder 2'!D$24:D$52,MATCH($B10,'[5]Short pulse adder 2'!$B$24:$B$52,0),1)</f>
        <v>-2.74658203125E-3</v>
      </c>
      <c r="E10" s="35">
        <f>INDEX('[5]Short pulse adder 2'!E$24:E$52,MATCH($B10,'[5]Short pulse adder 2'!$B$24:$B$52,0),1)</f>
        <v>1.45263671875E-2</v>
      </c>
      <c r="F10" s="35">
        <f>INDEX('[5]Short pulse adder 2'!F$24:F$52,MATCH($B10,'[5]Short pulse adder 2'!$B$24:$B$52,0),1)</f>
        <v>1.46484375E-2</v>
      </c>
      <c r="G10" s="35">
        <f>INDEX('[5]Short pulse adder 2'!G$24:G$52,MATCH($B10,'[5]Short pulse adder 2'!$B$24:$B$52,0),1)</f>
        <v>-5.438232421875E-2</v>
      </c>
      <c r="H10" s="35">
        <f>INDEX('[5]Short pulse adder 2'!H$24:H$52,MATCH($B10,'[5]Short pulse adder 2'!$B$24:$B$52,0),1)</f>
        <v>-2.81982421875E-2</v>
      </c>
      <c r="I10" s="35">
        <f>INDEX('[5]Short pulse adder 2'!I$24:I$52,MATCH($B10,'[5]Short pulse adder 2'!$B$24:$B$52,0),1)</f>
        <v>-3.997802734375E-2</v>
      </c>
      <c r="J10" s="35">
        <f>INDEX('[5]Short pulse adder 2'!J$24:J$52,MATCH($B10,'[5]Short pulse adder 2'!$B$24:$B$52,0),1)</f>
        <v>-6.16455078125E-3</v>
      </c>
      <c r="K10" s="35">
        <f>INDEX('[5]Short pulse adder 2'!K$24:K$52,MATCH($B10,'[5]Short pulse adder 2'!$B$24:$B$52,0),1)</f>
        <v>1.776123046875E-2</v>
      </c>
      <c r="L10" s="35">
        <f>INDEX('[5]Short pulse adder 2'!L$24:L$52,MATCH($B10,'[5]Short pulse adder 2'!$B$24:$B$52,0),1)</f>
        <v>4.62646484375E-2</v>
      </c>
      <c r="M10" s="35">
        <f>INDEX('[5]Short pulse adder 2'!M$24:M$52,MATCH($B10,'[5]Short pulse adder 2'!$B$24:$B$52,0),1)</f>
        <v>8.209228515625E-2</v>
      </c>
      <c r="N10" s="35">
        <f>INDEX('[5]Short pulse adder 2'!N$24:N$52,MATCH($B10,'[5]Short pulse adder 2'!$B$24:$B$52,0),1)</f>
        <v>0.224609375</v>
      </c>
      <c r="O10" s="35">
        <f>INDEX('[5]Short pulse adder 2'!O$24:O$52,MATCH($B10,'[5]Short pulse adder 2'!$B$24:$B$52,0),1)</f>
        <v>0.4840087890625</v>
      </c>
      <c r="P10" s="35">
        <f>INDEX('[5]Short pulse adder 2'!P$24:P$52,MATCH($B10,'[5]Short pulse adder 2'!$B$24:$B$52,0),1)</f>
        <v>0.536376953125</v>
      </c>
      <c r="Q10" s="35">
        <f>INDEX('[5]Short pulse adder 2'!Q$24:Q$52,MATCH($B10,'[5]Short pulse adder 2'!$B$24:$B$52,0),1)</f>
        <v>0.36224365234375</v>
      </c>
      <c r="R10" s="35">
        <f>INDEX('[5]Short pulse adder 2'!R$24:R$52,MATCH($B10,'[5]Short pulse adder 2'!$B$24:$B$52,0),1)</f>
        <v>0.1881103515625</v>
      </c>
      <c r="S10" s="35">
        <f>INDEX('[5]Short pulse adder 2'!S$24:S$52,MATCH($B10,'[5]Short pulse adder 2'!$B$24:$B$52,0),1)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2'!C$24:C$52,MATCH($B11,'[5]Short pulse adder 2'!$B$24:$B$52,0),1)</f>
        <v>-5.9814453125E-3</v>
      </c>
      <c r="D11" s="35">
        <f>INDEX('[5]Short pulse adder 2'!D$24:D$52,MATCH($B11,'[5]Short pulse adder 2'!$B$24:$B$52,0),1)</f>
        <v>1.904296875E-2</v>
      </c>
      <c r="E11" s="35">
        <f>INDEX('[5]Short pulse adder 2'!E$24:E$52,MATCH($B11,'[5]Short pulse adder 2'!$B$24:$B$52,0),1)</f>
        <v>4.40673828125E-2</v>
      </c>
      <c r="F11" s="35">
        <f>INDEX('[5]Short pulse adder 2'!F$24:F$52,MATCH($B11,'[5]Short pulse adder 2'!$B$24:$B$52,0),1)</f>
        <v>6.9091796875E-2</v>
      </c>
      <c r="G11" s="35">
        <f>INDEX('[5]Short pulse adder 2'!G$24:G$52,MATCH($B11,'[5]Short pulse adder 2'!$B$24:$B$52,0),1)</f>
        <v>-6.28662109375E-2</v>
      </c>
      <c r="H11" s="35">
        <f>INDEX('[5]Short pulse adder 2'!H$24:H$52,MATCH($B11,'[5]Short pulse adder 2'!$B$24:$B$52,0),1)</f>
        <v>-3.6376953125E-2</v>
      </c>
      <c r="I11" s="35">
        <f>INDEX('[5]Short pulse adder 2'!I$24:I$52,MATCH($B11,'[5]Short pulse adder 2'!$B$24:$B$52,0),1)</f>
        <v>-4.412841796875E-2</v>
      </c>
      <c r="J11" s="35">
        <f>INDEX('[5]Short pulse adder 2'!J$24:J$52,MATCH($B11,'[5]Short pulse adder 2'!$B$24:$B$52,0),1)</f>
        <v>-4.400634765625E-2</v>
      </c>
      <c r="K11" s="35">
        <f>INDEX('[5]Short pulse adder 2'!K$24:K$52,MATCH($B11,'[5]Short pulse adder 2'!$B$24:$B$52,0),1)</f>
        <v>3.558349609375E-2</v>
      </c>
      <c r="L11" s="35">
        <f>INDEX('[5]Short pulse adder 2'!L$24:L$52,MATCH($B11,'[5]Short pulse adder 2'!$B$24:$B$52,0),1)</f>
        <v>-7.672119140625E-2</v>
      </c>
      <c r="M11" s="35">
        <f>INDEX('[5]Short pulse adder 2'!M$24:M$52,MATCH($B11,'[5]Short pulse adder 2'!$B$24:$B$52,0),1)</f>
        <v>-6.201171875E-2</v>
      </c>
      <c r="N11" s="35">
        <f>INDEX('[5]Short pulse adder 2'!N$24:N$52,MATCH($B11,'[5]Short pulse adder 2'!$B$24:$B$52,0),1)</f>
        <v>0.10748291015625</v>
      </c>
      <c r="O11" s="35">
        <f>INDEX('[5]Short pulse adder 2'!O$24:O$52,MATCH($B11,'[5]Short pulse adder 2'!$B$24:$B$52,0),1)</f>
        <v>0.11663818359375</v>
      </c>
      <c r="P11" s="35">
        <f>INDEX('[5]Short pulse adder 2'!P$24:P$52,MATCH($B11,'[5]Short pulse adder 2'!$B$24:$B$52,0),1)</f>
        <v>0.125732421875</v>
      </c>
      <c r="Q11" s="35">
        <f>INDEX('[5]Short pulse adder 2'!Q$24:Q$52,MATCH($B11,'[5]Short pulse adder 2'!$B$24:$B$52,0),1)</f>
        <v>0.13482666015625</v>
      </c>
      <c r="R11" s="35">
        <f>INDEX('[5]Short pulse adder 2'!R$24:R$52,MATCH($B11,'[5]Short pulse adder 2'!$B$24:$B$52,0),1)</f>
        <v>0.14398193359375</v>
      </c>
      <c r="S11" s="35">
        <f>INDEX('[5]Short pulse adder 2'!S$24:S$52,MATCH($B11,'[5]Short pulse adder 2'!$B$24:$B$52,0),1)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2'!C$24:C$52,MATCH($B12,'[5]Short pulse adder 2'!$B$24:$B$52,0),1)</f>
        <v>5.67626953125E-3</v>
      </c>
      <c r="D12" s="35">
        <f>INDEX('[5]Short pulse adder 2'!D$24:D$52,MATCH($B12,'[5]Short pulse adder 2'!$B$24:$B$52,0),1)</f>
        <v>-2.99072265625E-3</v>
      </c>
      <c r="E12" s="35">
        <f>INDEX('[5]Short pulse adder 2'!E$24:E$52,MATCH($B12,'[5]Short pulse adder 2'!$B$24:$B$52,0),1)</f>
        <v>-1.971435546875E-2</v>
      </c>
      <c r="F12" s="35">
        <f>INDEX('[5]Short pulse adder 2'!F$24:F$52,MATCH($B12,'[5]Short pulse adder 2'!$B$24:$B$52,0),1)</f>
        <v>-3.668212890625E-2</v>
      </c>
      <c r="G12" s="35">
        <f>INDEX('[5]Short pulse adder 2'!G$24:G$52,MATCH($B12,'[5]Short pulse adder 2'!$B$24:$B$52,0),1)</f>
        <v>-4.852294921875E-2</v>
      </c>
      <c r="H12" s="35">
        <f>INDEX('[5]Short pulse adder 2'!H$24:H$52,MATCH($B12,'[5]Short pulse adder 2'!$B$24:$B$52,0),1)</f>
        <v>1.26953125E-2</v>
      </c>
      <c r="I12" s="35">
        <f>INDEX('[5]Short pulse adder 2'!I$24:I$52,MATCH($B12,'[5]Short pulse adder 2'!$B$24:$B$52,0),1)</f>
        <v>2.42919921875E-2</v>
      </c>
      <c r="J12" s="35">
        <f>INDEX('[5]Short pulse adder 2'!J$24:J$52,MATCH($B12,'[5]Short pulse adder 2'!$B$24:$B$52,0),1)</f>
        <v>-5.908203125E-2</v>
      </c>
      <c r="K12" s="35">
        <f>INDEX('[5]Short pulse adder 2'!K$24:K$52,MATCH($B12,'[5]Short pulse adder 2'!$B$24:$B$52,0),1)</f>
        <v>-0.1241455078125</v>
      </c>
      <c r="L12" s="35">
        <f>INDEX('[5]Short pulse adder 2'!L$24:L$52,MATCH($B12,'[5]Short pulse adder 2'!$B$24:$B$52,0),1)</f>
        <v>-0.122314453125</v>
      </c>
      <c r="M12" s="35">
        <f>INDEX('[5]Short pulse adder 2'!M$24:M$52,MATCH($B12,'[5]Short pulse adder 2'!$B$24:$B$52,0),1)</f>
        <v>-0.129638671875</v>
      </c>
      <c r="N12" s="35">
        <f>INDEX('[5]Short pulse adder 2'!N$24:N$52,MATCH($B12,'[5]Short pulse adder 2'!$B$24:$B$52,0),1)</f>
        <v>-0.18597412109375</v>
      </c>
      <c r="O12" s="35">
        <f>INDEX('[5]Short pulse adder 2'!O$24:O$52,MATCH($B12,'[5]Short pulse adder 2'!$B$24:$B$52,0),1)</f>
        <v>-7.208251953125E-2</v>
      </c>
      <c r="P12" s="35">
        <f>INDEX('[5]Short pulse adder 2'!P$24:P$52,MATCH($B12,'[5]Short pulse adder 2'!$B$24:$B$52,0),1)</f>
        <v>-1.40380859375E-3</v>
      </c>
      <c r="Q12" s="35">
        <f>INDEX('[5]Short pulse adder 2'!Q$24:Q$52,MATCH($B12,'[5]Short pulse adder 2'!$B$24:$B$52,0),1)</f>
        <v>0.1263427734375</v>
      </c>
      <c r="R12" s="35">
        <f>INDEX('[5]Short pulse adder 2'!R$24:R$52,MATCH($B12,'[5]Short pulse adder 2'!$B$24:$B$52,0),1)</f>
        <v>9.1796875E-2</v>
      </c>
      <c r="S12" s="35">
        <f>INDEX('[5]Short pulse adder 2'!S$24:S$52,MATCH($B12,'[5]Short pulse adder 2'!$B$24:$B$52,0),1)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2'!C$24:C$52,MATCH($B13,'[5]Short pulse adder 2'!$B$24:$B$52,0),1)</f>
        <v>5.0048828125E-3</v>
      </c>
      <c r="D13" s="35">
        <f>INDEX('[5]Short pulse adder 2'!D$24:D$52,MATCH($B13,'[5]Short pulse adder 2'!$B$24:$B$52,0),1)</f>
        <v>-7.50732421875E-3</v>
      </c>
      <c r="E13" s="35">
        <f>INDEX('[5]Short pulse adder 2'!E$24:E$52,MATCH($B13,'[5]Short pulse adder 2'!$B$24:$B$52,0),1)</f>
        <v>-2.001953125E-2</v>
      </c>
      <c r="F13" s="35">
        <f>INDEX('[5]Short pulse adder 2'!F$24:F$52,MATCH($B13,'[5]Short pulse adder 2'!$B$24:$B$52,0),1)</f>
        <v>-3.253173828125E-2</v>
      </c>
      <c r="G13" s="35">
        <f>INDEX('[5]Short pulse adder 2'!G$24:G$52,MATCH($B13,'[5]Short pulse adder 2'!$B$24:$B$52,0),1)</f>
        <v>-4.50439453125E-2</v>
      </c>
      <c r="H13" s="35">
        <f>INDEX('[5]Short pulse adder 2'!H$24:H$52,MATCH($B13,'[5]Short pulse adder 2'!$B$24:$B$52,0),1)</f>
        <v>-2.1484375E-2</v>
      </c>
      <c r="I13" s="35">
        <f>INDEX('[5]Short pulse adder 2'!I$24:I$52,MATCH($B13,'[5]Short pulse adder 2'!$B$24:$B$52,0),1)</f>
        <v>-1.220703125E-3</v>
      </c>
      <c r="J13" s="35">
        <f>INDEX('[5]Short pulse adder 2'!J$24:J$52,MATCH($B13,'[5]Short pulse adder 2'!$B$24:$B$52,0),1)</f>
        <v>5.126953125E-3</v>
      </c>
      <c r="K13" s="35">
        <f>INDEX('[5]Short pulse adder 2'!K$24:K$52,MATCH($B13,'[5]Short pulse adder 2'!$B$24:$B$52,0),1)</f>
        <v>-7.99560546875E-2</v>
      </c>
      <c r="L13" s="35">
        <f>INDEX('[5]Short pulse adder 2'!L$24:L$52,MATCH($B13,'[5]Short pulse adder 2'!$B$24:$B$52,0),1)</f>
        <v>-8.642578125E-2</v>
      </c>
      <c r="M13" s="35">
        <f>INDEX('[5]Short pulse adder 2'!M$24:M$52,MATCH($B13,'[5]Short pulse adder 2'!$B$24:$B$52,0),1)</f>
        <v>-6.45751953125E-2</v>
      </c>
      <c r="N13" s="35">
        <f>INDEX('[5]Short pulse adder 2'!N$24:N$52,MATCH($B13,'[5]Short pulse adder 2'!$B$24:$B$52,0),1)</f>
        <v>-0.12884521484375</v>
      </c>
      <c r="O13" s="35">
        <f>INDEX('[5]Short pulse adder 2'!O$24:O$52,MATCH($B13,'[5]Short pulse adder 2'!$B$24:$B$52,0),1)</f>
        <v>-0.1217041015625</v>
      </c>
      <c r="P13" s="35">
        <f>INDEX('[5]Short pulse adder 2'!P$24:P$52,MATCH($B13,'[5]Short pulse adder 2'!$B$24:$B$52,0),1)</f>
        <v>-0.11968994140625</v>
      </c>
      <c r="Q13" s="35">
        <f>INDEX('[5]Short pulse adder 2'!Q$24:Q$52,MATCH($B13,'[5]Short pulse adder 2'!$B$24:$B$52,0),1)</f>
        <v>-4.3701171875E-2</v>
      </c>
      <c r="R13" s="35">
        <f>INDEX('[5]Short pulse adder 2'!R$24:R$52,MATCH($B13,'[5]Short pulse adder 2'!$B$24:$B$52,0),1)</f>
        <v>-2.0751953125E-2</v>
      </c>
      <c r="S13" s="35">
        <f>INDEX('[5]Short pulse adder 2'!S$24:S$52,MATCH($B13,'[5]Short pulse adder 2'!$B$24:$B$52,0),1)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2'!C$24:C$52,MATCH($B14,'[5]Short pulse adder 2'!$B$24:$B$52,0),1)</f>
        <v>4.33349609375E-3</v>
      </c>
      <c r="D14" s="35">
        <f>INDEX('[5]Short pulse adder 2'!D$24:D$52,MATCH($B14,'[5]Short pulse adder 2'!$B$24:$B$52,0),1)</f>
        <v>-6.8359375E-3</v>
      </c>
      <c r="E14" s="35">
        <f>INDEX('[5]Short pulse adder 2'!E$24:E$52,MATCH($B14,'[5]Short pulse adder 2'!$B$24:$B$52,0),1)</f>
        <v>-1.806640625E-2</v>
      </c>
      <c r="F14" s="35">
        <f>INDEX('[5]Short pulse adder 2'!F$24:F$52,MATCH($B14,'[5]Short pulse adder 2'!$B$24:$B$52,0),1)</f>
        <v>-2.923583984375E-2</v>
      </c>
      <c r="G14" s="35">
        <f>INDEX('[5]Short pulse adder 2'!G$24:G$52,MATCH($B14,'[5]Short pulse adder 2'!$B$24:$B$52,0),1)</f>
        <v>-4.04052734375E-2</v>
      </c>
      <c r="H14" s="35">
        <f>INDEX('[5]Short pulse adder 2'!H$24:H$52,MATCH($B14,'[5]Short pulse adder 2'!$B$24:$B$52,0),1)</f>
        <v>1.983642578125E-2</v>
      </c>
      <c r="I14" s="35">
        <f>INDEX('[5]Short pulse adder 2'!I$24:I$52,MATCH($B14,'[5]Short pulse adder 2'!$B$24:$B$52,0),1)</f>
        <v>-1.239013671875E-2</v>
      </c>
      <c r="J14" s="35">
        <f>INDEX('[5]Short pulse adder 2'!J$24:J$52,MATCH($B14,'[5]Short pulse adder 2'!$B$24:$B$52,0),1)</f>
        <v>4.4677734375E-2</v>
      </c>
      <c r="K14" s="35">
        <f>INDEX('[5]Short pulse adder 2'!K$24:K$52,MATCH($B14,'[5]Short pulse adder 2'!$B$24:$B$52,0),1)</f>
        <v>9.09423828125E-3</v>
      </c>
      <c r="L14" s="35">
        <f>INDEX('[5]Short pulse adder 2'!L$24:L$52,MATCH($B14,'[5]Short pulse adder 2'!$B$24:$B$52,0),1)</f>
        <v>-2.301025390625E-2</v>
      </c>
      <c r="M14" s="35">
        <f>INDEX('[5]Short pulse adder 2'!M$24:M$52,MATCH($B14,'[5]Short pulse adder 2'!$B$24:$B$52,0),1)</f>
        <v>-7.8857421875E-2</v>
      </c>
      <c r="N14" s="35">
        <f>INDEX('[5]Short pulse adder 2'!N$24:N$52,MATCH($B14,'[5]Short pulse adder 2'!$B$24:$B$52,0),1)</f>
        <v>-6.915283203125E-2</v>
      </c>
      <c r="O14" s="35">
        <f>INDEX('[5]Short pulse adder 2'!O$24:O$52,MATCH($B14,'[5]Short pulse adder 2'!$B$24:$B$52,0),1)</f>
        <v>-5.328369140625E-2</v>
      </c>
      <c r="P14" s="35">
        <f>INDEX('[5]Short pulse adder 2'!P$24:P$52,MATCH($B14,'[5]Short pulse adder 2'!$B$24:$B$52,0),1)</f>
        <v>-7.379150390625E-2</v>
      </c>
      <c r="Q14" s="35">
        <f>INDEX('[5]Short pulse adder 2'!Q$24:Q$52,MATCH($B14,'[5]Short pulse adder 2'!$B$24:$B$52,0),1)</f>
        <v>7.568359375E-3</v>
      </c>
      <c r="R14" s="35">
        <f>INDEX('[5]Short pulse adder 2'!R$24:R$52,MATCH($B14,'[5]Short pulse adder 2'!$B$24:$B$52,0),1)</f>
        <v>7.061767578125E-2</v>
      </c>
      <c r="S14" s="35">
        <f>INDEX('[5]Short pulse adder 2'!S$24:S$52,MATCH($B14,'[5]Short pulse adder 2'!$B$24:$B$52,0),1)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2'!C$24:C$52,MATCH($B15,'[5]Short pulse adder 2'!$B$24:$B$52,0),1)</f>
        <v>3.662109375E-3</v>
      </c>
      <c r="D15" s="35">
        <f>INDEX('[5]Short pulse adder 2'!D$24:D$52,MATCH($B15,'[5]Short pulse adder 2'!$B$24:$B$52,0),1)</f>
        <v>-7.14111328125E-3</v>
      </c>
      <c r="E15" s="35">
        <f>INDEX('[5]Short pulse adder 2'!E$24:E$52,MATCH($B15,'[5]Short pulse adder 2'!$B$24:$B$52,0),1)</f>
        <v>-1.800537109375E-2</v>
      </c>
      <c r="F15" s="35">
        <f>INDEX('[5]Short pulse adder 2'!F$24:F$52,MATCH($B15,'[5]Short pulse adder 2'!$B$24:$B$52,0),1)</f>
        <v>-2.880859375E-2</v>
      </c>
      <c r="G15" s="35">
        <f>INDEX('[5]Short pulse adder 2'!G$24:G$52,MATCH($B15,'[5]Short pulse adder 2'!$B$24:$B$52,0),1)</f>
        <v>-3.96728515625E-2</v>
      </c>
      <c r="H15" s="35">
        <f>INDEX('[5]Short pulse adder 2'!H$24:H$52,MATCH($B15,'[5]Short pulse adder 2'!$B$24:$B$52,0),1)</f>
        <v>-3.5400390625E-2</v>
      </c>
      <c r="I15" s="35">
        <f>INDEX('[5]Short pulse adder 2'!I$24:I$52,MATCH($B15,'[5]Short pulse adder 2'!$B$24:$B$52,0),1)</f>
        <v>-1.77001953125E-3</v>
      </c>
      <c r="J15" s="35">
        <f>INDEX('[5]Short pulse adder 2'!J$24:J$52,MATCH($B15,'[5]Short pulse adder 2'!$B$24:$B$52,0),1)</f>
        <v>2.55126953125E-2</v>
      </c>
      <c r="K15" s="35">
        <f>INDEX('[5]Short pulse adder 2'!K$24:K$52,MATCH($B15,'[5]Short pulse adder 2'!$B$24:$B$52,0),1)</f>
        <v>2.4169921875E-2</v>
      </c>
      <c r="L15" s="35">
        <f>INDEX('[5]Short pulse adder 2'!L$24:L$52,MATCH($B15,'[5]Short pulse adder 2'!$B$24:$B$52,0),1)</f>
        <v>5.938720703125E-2</v>
      </c>
      <c r="M15" s="35">
        <f>INDEX('[5]Short pulse adder 2'!M$24:M$52,MATCH($B15,'[5]Short pulse adder 2'!$B$24:$B$52,0),1)</f>
        <v>-2.886962890625E-2</v>
      </c>
      <c r="N15" s="35">
        <f>INDEX('[5]Short pulse adder 2'!N$24:N$52,MATCH($B15,'[5]Short pulse adder 2'!$B$24:$B$52,0),1)</f>
        <v>-2.38037109375E-2</v>
      </c>
      <c r="O15" s="35">
        <f>INDEX('[5]Short pulse adder 2'!O$24:O$52,MATCH($B15,'[5]Short pulse adder 2'!$B$24:$B$52,0),1)</f>
        <v>-3.7841796875E-2</v>
      </c>
      <c r="P15" s="35">
        <f>INDEX('[5]Short pulse adder 2'!P$24:P$52,MATCH($B15,'[5]Short pulse adder 2'!$B$24:$B$52,0),1)</f>
        <v>-4.82177734375E-2</v>
      </c>
      <c r="Q15" s="35">
        <f>INDEX('[5]Short pulse adder 2'!Q$24:Q$52,MATCH($B15,'[5]Short pulse adder 2'!$B$24:$B$52,0),1)</f>
        <v>-5.95703125E-2</v>
      </c>
      <c r="R15" s="35">
        <f>INDEX('[5]Short pulse adder 2'!R$24:R$52,MATCH($B15,'[5]Short pulse adder 2'!$B$24:$B$52,0),1)</f>
        <v>-3.662109375E-4</v>
      </c>
      <c r="S15" s="35">
        <f>INDEX('[5]Short pulse adder 2'!S$24:S$52,MATCH($B15,'[5]Short pulse adder 2'!$B$24:$B$52,0),1)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2'!C$24:C$52,MATCH($B16,'[5]Short pulse adder 2'!$B$24:$B$52,0),1)</f>
        <v>2.960205078125E-3</v>
      </c>
      <c r="D16" s="35">
        <f>INDEX('[5]Short pulse adder 2'!D$24:D$52,MATCH($B16,'[5]Short pulse adder 2'!$B$24:$B$52,0),1)</f>
        <v>-5.31005859375E-3</v>
      </c>
      <c r="E16" s="35">
        <f>INDEX('[5]Short pulse adder 2'!E$24:E$52,MATCH($B16,'[5]Short pulse adder 2'!$B$24:$B$52,0),1)</f>
        <v>-1.4923095703125E-2</v>
      </c>
      <c r="F16" s="35">
        <f>INDEX('[5]Short pulse adder 2'!F$24:F$52,MATCH($B16,'[5]Short pulse adder 2'!$B$24:$B$52,0),1)</f>
        <v>-2.16064453125E-2</v>
      </c>
      <c r="G16" s="35">
        <f>INDEX('[5]Short pulse adder 2'!G$24:G$52,MATCH($B16,'[5]Short pulse adder 2'!$B$24:$B$52,0),1)</f>
        <v>-3.7445068359375E-2</v>
      </c>
      <c r="H16" s="35">
        <f>INDEX('[5]Short pulse adder 2'!H$24:H$52,MATCH($B16,'[5]Short pulse adder 2'!$B$24:$B$52,0),1)</f>
        <v>-1.7059326171875E-2</v>
      </c>
      <c r="I16" s="35">
        <f>INDEX('[5]Short pulse adder 2'!I$24:I$52,MATCH($B16,'[5]Short pulse adder 2'!$B$24:$B$52,0),1)</f>
        <v>1.556396484375E-3</v>
      </c>
      <c r="J16" s="35">
        <f>INDEX('[5]Short pulse adder 2'!J$24:J$52,MATCH($B16,'[5]Short pulse adder 2'!$B$24:$B$52,0),1)</f>
        <v>-8.85009765625E-4</v>
      </c>
      <c r="K16" s="35">
        <f>INDEX('[5]Short pulse adder 2'!K$24:K$52,MATCH($B16,'[5]Short pulse adder 2'!$B$24:$B$52,0),1)</f>
        <v>-1.763916015625E-2</v>
      </c>
      <c r="L16" s="35">
        <f>INDEX('[5]Short pulse adder 2'!L$24:L$52,MATCH($B16,'[5]Short pulse adder 2'!$B$24:$B$52,0),1)</f>
        <v>3.2928466796875E-2</v>
      </c>
      <c r="M16" s="35">
        <f>INDEX('[5]Short pulse adder 2'!M$24:M$52,MATCH($B16,'[5]Short pulse adder 2'!$B$24:$B$52,0),1)</f>
        <v>-2.484130859375E-2</v>
      </c>
      <c r="N16" s="35">
        <f>INDEX('[5]Short pulse adder 2'!N$24:N$52,MATCH($B16,'[5]Short pulse adder 2'!$B$24:$B$52,0),1)</f>
        <v>-1.57470703125E-2</v>
      </c>
      <c r="O16" s="35">
        <f>INDEX('[5]Short pulse adder 2'!O$24:O$52,MATCH($B16,'[5]Short pulse adder 2'!$B$24:$B$52,0),1)</f>
        <v>-1.8951416015625E-2</v>
      </c>
      <c r="P16" s="35">
        <f>INDEX('[5]Short pulse adder 2'!P$24:P$52,MATCH($B16,'[5]Short pulse adder 2'!$B$24:$B$52,0),1)</f>
        <v>-1.9622802734375E-2</v>
      </c>
      <c r="Q16" s="35">
        <f>INDEX('[5]Short pulse adder 2'!Q$24:Q$52,MATCH($B16,'[5]Short pulse adder 2'!$B$24:$B$52,0),1)</f>
        <v>-9.1552734375E-4</v>
      </c>
      <c r="R16" s="35">
        <f>INDEX('[5]Short pulse adder 2'!R$24:R$52,MATCH($B16,'[5]Short pulse adder 2'!$B$24:$B$52,0),1)</f>
        <v>2.50244140625E-2</v>
      </c>
      <c r="S16" s="35">
        <f>INDEX('[5]Short pulse adder 2'!S$24:S$52,MATCH($B16,'[5]Short pulse adder 2'!$B$24:$B$52,0),1)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2'!C$24:C$52,MATCH($B17,'[5]Short pulse adder 2'!$B$24:$B$52,0),1)</f>
        <v>2.25830078125E-3</v>
      </c>
      <c r="D17" s="35">
        <f>INDEX('[5]Short pulse adder 2'!D$24:D$52,MATCH($B17,'[5]Short pulse adder 2'!$B$24:$B$52,0),1)</f>
        <v>-3.47900390625E-3</v>
      </c>
      <c r="E17" s="35">
        <f>INDEX('[5]Short pulse adder 2'!E$24:E$52,MATCH($B17,'[5]Short pulse adder 2'!$B$24:$B$52,0),1)</f>
        <v>-1.18408203125E-2</v>
      </c>
      <c r="F17" s="35">
        <f>INDEX('[5]Short pulse adder 2'!F$24:F$52,MATCH($B17,'[5]Short pulse adder 2'!$B$24:$B$52,0),1)</f>
        <v>-1.4404296875E-2</v>
      </c>
      <c r="G17" s="35">
        <f>INDEX('[5]Short pulse adder 2'!G$24:G$52,MATCH($B17,'[5]Short pulse adder 2'!$B$24:$B$52,0),1)</f>
        <v>-3.521728515625E-2</v>
      </c>
      <c r="H17" s="35">
        <f>INDEX('[5]Short pulse adder 2'!H$24:H$52,MATCH($B17,'[5]Short pulse adder 2'!$B$24:$B$52,0),1)</f>
        <v>1.28173828125E-3</v>
      </c>
      <c r="I17" s="35">
        <f>INDEX('[5]Short pulse adder 2'!I$24:I$52,MATCH($B17,'[5]Short pulse adder 2'!$B$24:$B$52,0),1)</f>
        <v>4.8828125E-3</v>
      </c>
      <c r="J17" s="35">
        <f>INDEX('[5]Short pulse adder 2'!J$24:J$52,MATCH($B17,'[5]Short pulse adder 2'!$B$24:$B$52,0),1)</f>
        <v>-2.728271484375E-2</v>
      </c>
      <c r="K17" s="35">
        <f>INDEX('[5]Short pulse adder 2'!K$24:K$52,MATCH($B17,'[5]Short pulse adder 2'!$B$24:$B$52,0),1)</f>
        <v>-5.94482421875E-2</v>
      </c>
      <c r="L17" s="35">
        <f>INDEX('[5]Short pulse adder 2'!L$24:L$52,MATCH($B17,'[5]Short pulse adder 2'!$B$24:$B$52,0),1)</f>
        <v>6.4697265625E-3</v>
      </c>
      <c r="M17" s="35">
        <f>INDEX('[5]Short pulse adder 2'!M$24:M$52,MATCH($B17,'[5]Short pulse adder 2'!$B$24:$B$52,0),1)</f>
        <v>-2.081298828125E-2</v>
      </c>
      <c r="N17" s="35">
        <f>INDEX('[5]Short pulse adder 2'!N$24:N$52,MATCH($B17,'[5]Short pulse adder 2'!$B$24:$B$52,0),1)</f>
        <v>-7.6904296875E-3</v>
      </c>
      <c r="O17" s="35">
        <f>INDEX('[5]Short pulse adder 2'!O$24:O$52,MATCH($B17,'[5]Short pulse adder 2'!$B$24:$B$52,0),1)</f>
        <v>-6.103515625E-5</v>
      </c>
      <c r="P17" s="35">
        <f>INDEX('[5]Short pulse adder 2'!P$24:P$52,MATCH($B17,'[5]Short pulse adder 2'!$B$24:$B$52,0),1)</f>
        <v>8.97216796875E-3</v>
      </c>
      <c r="Q17" s="35">
        <f>INDEX('[5]Short pulse adder 2'!Q$24:Q$52,MATCH($B17,'[5]Short pulse adder 2'!$B$24:$B$52,0),1)</f>
        <v>5.77392578125E-2</v>
      </c>
      <c r="R17" s="35">
        <f>INDEX('[5]Short pulse adder 2'!R$24:R$52,MATCH($B17,'[5]Short pulse adder 2'!$B$24:$B$52,0),1)</f>
        <v>5.04150390625E-2</v>
      </c>
      <c r="S17" s="35">
        <f>INDEX('[5]Short pulse adder 2'!S$24:S$52,MATCH($B17,'[5]Short pulse adder 2'!$B$24:$B$52,0),1)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2'!C$24:C$52,MATCH($B18,'[5]Short pulse adder 2'!$B$24:$B$52,0),1)</f>
        <v>5.18798828125E-4</v>
      </c>
      <c r="D18" s="35">
        <f>INDEX('[5]Short pulse adder 2'!D$24:D$52,MATCH($B18,'[5]Short pulse adder 2'!$B$24:$B$52,0),1)</f>
        <v>-4.852294921875E-3</v>
      </c>
      <c r="E18" s="35">
        <f>INDEX('[5]Short pulse adder 2'!E$24:E$52,MATCH($B18,'[5]Short pulse adder 2'!$B$24:$B$52,0),1)</f>
        <v>-1.0467529296875E-2</v>
      </c>
      <c r="F18" s="35">
        <f>INDEX('[5]Short pulse adder 2'!F$24:F$52,MATCH($B18,'[5]Short pulse adder 2'!$B$24:$B$52,0),1)</f>
        <v>-1.4923095703125E-2</v>
      </c>
      <c r="G18" s="35">
        <f>INDEX('[5]Short pulse adder 2'!G$24:G$52,MATCH($B18,'[5]Short pulse adder 2'!$B$24:$B$52,0),1)</f>
        <v>-2.703857421875E-2</v>
      </c>
      <c r="H18" s="35">
        <f>INDEX('[5]Short pulse adder 2'!H$24:H$52,MATCH($B18,'[5]Short pulse adder 2'!$B$24:$B$52,0),1)</f>
        <v>-3.3935546875E-2</v>
      </c>
      <c r="I18" s="35">
        <f>INDEX('[5]Short pulse adder 2'!I$24:I$52,MATCH($B18,'[5]Short pulse adder 2'!$B$24:$B$52,0),1)</f>
        <v>-3.8299560546875E-2</v>
      </c>
      <c r="J18" s="35">
        <f>INDEX('[5]Short pulse adder 2'!J$24:J$52,MATCH($B18,'[5]Short pulse adder 2'!$B$24:$B$52,0),1)</f>
        <v>-5.0079345703125E-2</v>
      </c>
      <c r="K18" s="35">
        <f>INDEX('[5]Short pulse adder 2'!K$24:K$52,MATCH($B18,'[5]Short pulse adder 2'!$B$24:$B$52,0),1)</f>
        <v>-5.6121826171875E-2</v>
      </c>
      <c r="L18" s="35">
        <f>INDEX('[5]Short pulse adder 2'!L$24:L$52,MATCH($B18,'[5]Short pulse adder 2'!$B$24:$B$52,0),1)</f>
        <v>-1.8218994140625E-2</v>
      </c>
      <c r="M18" s="35">
        <f>INDEX('[5]Short pulse adder 2'!M$24:M$52,MATCH($B18,'[5]Short pulse adder 2'!$B$24:$B$52,0),1)</f>
        <v>-3.3966064453125E-2</v>
      </c>
      <c r="N18" s="35">
        <f>INDEX('[5]Short pulse adder 2'!N$24:N$52,MATCH($B18,'[5]Short pulse adder 2'!$B$24:$B$52,0),1)</f>
        <v>-1.9287109375E-2</v>
      </c>
      <c r="O18" s="35">
        <f>INDEX('[5]Short pulse adder 2'!O$24:O$52,MATCH($B18,'[5]Short pulse adder 2'!$B$24:$B$52,0),1)</f>
        <v>-4.55322265625E-2</v>
      </c>
      <c r="P18" s="35">
        <f>INDEX('[5]Short pulse adder 2'!P$24:P$52,MATCH($B18,'[5]Short pulse adder 2'!$B$24:$B$52,0),1)</f>
        <v>-3.936767578125E-2</v>
      </c>
      <c r="Q18" s="35">
        <f>INDEX('[5]Short pulse adder 2'!Q$24:Q$52,MATCH($B18,'[5]Short pulse adder 2'!$B$24:$B$52,0),1)</f>
        <v>-3.35693359375E-3</v>
      </c>
      <c r="R18" s="35">
        <f>INDEX('[5]Short pulse adder 2'!R$24:R$52,MATCH($B18,'[5]Short pulse adder 2'!$B$24:$B$52,0),1)</f>
        <v>1.52587890625E-2</v>
      </c>
      <c r="S18" s="35">
        <f>INDEX('[5]Short pulse adder 2'!S$24:S$52,MATCH($B18,'[5]Short pulse adder 2'!$B$24:$B$52,0),1)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2'!C$24:C$52,MATCH($B19,'[5]Short pulse adder 2'!$B$24:$B$52,0),1)</f>
        <v>-1.220703125E-3</v>
      </c>
      <c r="D19" s="35">
        <f>INDEX('[5]Short pulse adder 2'!D$24:D$52,MATCH($B19,'[5]Short pulse adder 2'!$B$24:$B$52,0),1)</f>
        <v>-6.2255859375E-3</v>
      </c>
      <c r="E19" s="35">
        <f>INDEX('[5]Short pulse adder 2'!E$24:E$52,MATCH($B19,'[5]Short pulse adder 2'!$B$24:$B$52,0),1)</f>
        <v>-9.09423828125E-3</v>
      </c>
      <c r="F19" s="35">
        <f>INDEX('[5]Short pulse adder 2'!F$24:F$52,MATCH($B19,'[5]Short pulse adder 2'!$B$24:$B$52,0),1)</f>
        <v>-1.544189453125E-2</v>
      </c>
      <c r="G19" s="35">
        <f>INDEX('[5]Short pulse adder 2'!G$24:G$52,MATCH($B19,'[5]Short pulse adder 2'!$B$24:$B$52,0),1)</f>
        <v>-1.885986328125E-2</v>
      </c>
      <c r="H19" s="35">
        <f>INDEX('[5]Short pulse adder 2'!H$24:H$52,MATCH($B19,'[5]Short pulse adder 2'!$B$24:$B$52,0),1)</f>
        <v>-6.915283203125E-2</v>
      </c>
      <c r="I19" s="35">
        <f>INDEX('[5]Short pulse adder 2'!I$24:I$52,MATCH($B19,'[5]Short pulse adder 2'!$B$24:$B$52,0),1)</f>
        <v>-8.148193359375E-2</v>
      </c>
      <c r="J19" s="35">
        <f>INDEX('[5]Short pulse adder 2'!J$24:J$52,MATCH($B19,'[5]Short pulse adder 2'!$B$24:$B$52,0),1)</f>
        <v>-7.28759765625E-2</v>
      </c>
      <c r="K19" s="35">
        <f>INDEX('[5]Short pulse adder 2'!K$24:K$52,MATCH($B19,'[5]Short pulse adder 2'!$B$24:$B$52,0),1)</f>
        <v>-5.279541015625E-2</v>
      </c>
      <c r="L19" s="35">
        <f>INDEX('[5]Short pulse adder 2'!L$24:L$52,MATCH($B19,'[5]Short pulse adder 2'!$B$24:$B$52,0),1)</f>
        <v>-4.290771484375E-2</v>
      </c>
      <c r="M19" s="35">
        <f>INDEX('[5]Short pulse adder 2'!M$24:M$52,MATCH($B19,'[5]Short pulse adder 2'!$B$24:$B$52,0),1)</f>
        <v>-4.7119140625E-2</v>
      </c>
      <c r="N19" s="35">
        <f>INDEX('[5]Short pulse adder 2'!N$24:N$52,MATCH($B19,'[5]Short pulse adder 2'!$B$24:$B$52,0),1)</f>
        <v>-3.08837890625E-2</v>
      </c>
      <c r="O19" s="35">
        <f>INDEX('[5]Short pulse adder 2'!O$24:O$52,MATCH($B19,'[5]Short pulse adder 2'!$B$24:$B$52,0),1)</f>
        <v>-9.100341796875E-2</v>
      </c>
      <c r="P19" s="35">
        <f>INDEX('[5]Short pulse adder 2'!P$24:P$52,MATCH($B19,'[5]Short pulse adder 2'!$B$24:$B$52,0),1)</f>
        <v>-8.770751953125E-2</v>
      </c>
      <c r="Q19" s="35">
        <f>INDEX('[5]Short pulse adder 2'!Q$24:Q$52,MATCH($B19,'[5]Short pulse adder 2'!$B$24:$B$52,0),1)</f>
        <v>-6.4453125E-2</v>
      </c>
      <c r="R19" s="35">
        <f>INDEX('[5]Short pulse adder 2'!R$24:R$52,MATCH($B19,'[5]Short pulse adder 2'!$B$24:$B$52,0),1)</f>
        <v>-1.98974609375E-2</v>
      </c>
      <c r="S19" s="35">
        <f>INDEX('[5]Short pulse adder 2'!S$24:S$52,MATCH($B19,'[5]Short pulse adder 2'!$B$24:$B$52,0),1)</f>
        <v>-1.98974609375E-2</v>
      </c>
    </row>
    <row r="20" spans="1:19" ht="15" customHeight="1" x14ac:dyDescent="0.25">
      <c r="A20" s="61"/>
      <c r="B20" s="30">
        <f>'Fuel Pressure Multiplier 1'!O6</f>
        <v>14</v>
      </c>
      <c r="C20" s="35">
        <f>INDEX('[5]Short pulse adder 2'!C$24:C$52,MATCH($B20,'[5]Short pulse adder 2'!$B$24:$B$52,0),1)</f>
        <v>-8.056640625E-2</v>
      </c>
      <c r="D20" s="35">
        <f>INDEX('[5]Short pulse adder 2'!D$24:D$52,MATCH($B20,'[5]Short pulse adder 2'!$B$24:$B$52,0),1)</f>
        <v>-9.686279296875E-2</v>
      </c>
      <c r="E20" s="35">
        <f>INDEX('[5]Short pulse adder 2'!E$24:E$52,MATCH($B20,'[5]Short pulse adder 2'!$B$24:$B$52,0),1)</f>
        <v>-0.10955810546875</v>
      </c>
      <c r="F20" s="35">
        <f>INDEX('[5]Short pulse adder 2'!F$24:F$52,MATCH($B20,'[5]Short pulse adder 2'!$B$24:$B$52,0),1)</f>
        <v>-0.1214599609375</v>
      </c>
      <c r="G20" s="35">
        <f>INDEX('[5]Short pulse adder 2'!G$24:G$52,MATCH($B20,'[5]Short pulse adder 2'!$B$24:$B$52,0),1)</f>
        <v>-2.24609375E-2</v>
      </c>
      <c r="H20" s="35">
        <f>INDEX('[5]Short pulse adder 2'!H$24:H$52,MATCH($B20,'[5]Short pulse adder 2'!$B$24:$B$52,0),1)</f>
        <v>-3.41796875E-2</v>
      </c>
      <c r="I20" s="35">
        <f>INDEX('[5]Short pulse adder 2'!I$24:I$52,MATCH($B20,'[5]Short pulse adder 2'!$B$24:$B$52,0),1)</f>
        <v>-4.58984375E-2</v>
      </c>
      <c r="J20" s="35">
        <f>INDEX('[5]Short pulse adder 2'!J$24:J$52,MATCH($B20,'[5]Short pulse adder 2'!$B$24:$B$52,0),1)</f>
        <v>-5.76171875E-2</v>
      </c>
      <c r="K20" s="35">
        <f>INDEX('[5]Short pulse adder 2'!K$24:K$52,MATCH($B20,'[5]Short pulse adder 2'!$B$24:$B$52,0),1)</f>
        <v>-4.632568359375E-2</v>
      </c>
      <c r="L20" s="35">
        <f>INDEX('[5]Short pulse adder 2'!L$24:L$52,MATCH($B20,'[5]Short pulse adder 2'!$B$24:$B$52,0),1)</f>
        <v>-3.50341796875E-2</v>
      </c>
      <c r="M20" s="35">
        <f>INDEX('[5]Short pulse adder 2'!M$24:M$52,MATCH($B20,'[5]Short pulse adder 2'!$B$24:$B$52,0),1)</f>
        <v>-4.04052734375E-2</v>
      </c>
      <c r="N20" s="35">
        <f>INDEX('[5]Short pulse adder 2'!N$24:N$52,MATCH($B20,'[5]Short pulse adder 2'!$B$24:$B$52,0),1)</f>
        <v>-2.38037109375E-3</v>
      </c>
      <c r="O20" s="35">
        <f>INDEX('[5]Short pulse adder 2'!O$24:O$52,MATCH($B20,'[5]Short pulse adder 2'!$B$24:$B$52,0),1)</f>
        <v>-7.598876953125E-2</v>
      </c>
      <c r="P20" s="35">
        <f>INDEX('[5]Short pulse adder 2'!P$24:P$52,MATCH($B20,'[5]Short pulse adder 2'!$B$24:$B$52,0),1)</f>
        <v>-9.8876953125E-2</v>
      </c>
      <c r="Q20" s="35">
        <f>INDEX('[5]Short pulse adder 2'!Q$24:Q$52,MATCH($B20,'[5]Short pulse adder 2'!$B$24:$B$52,0),1)</f>
        <v>-6.99462890625E-2</v>
      </c>
      <c r="R20" s="35">
        <f>INDEX('[5]Short pulse adder 2'!R$24:R$52,MATCH($B20,'[5]Short pulse adder 2'!$B$24:$B$52,0),1)</f>
        <v>-1.849365234375E-2</v>
      </c>
      <c r="S20" s="35">
        <f>INDEX('[5]Short pulse adder 2'!S$24:S$52,MATCH($B20,'[5]Short pulse adder 2'!$B$24:$B$52,0),1)</f>
        <v>-1.849365234375E-2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2'!C$24:C$52,MATCH($B21,'[5]Short pulse adder 2'!$B$24:$B$52,0),1)</f>
        <v>-0.120269775390625</v>
      </c>
      <c r="D21" s="35">
        <f>INDEX('[5]Short pulse adder 2'!D$24:D$52,MATCH($B21,'[5]Short pulse adder 2'!$B$24:$B$52,0),1)</f>
        <v>-0.142181396484375</v>
      </c>
      <c r="E21" s="35">
        <f>INDEX('[5]Short pulse adder 2'!E$24:E$52,MATCH($B21,'[5]Short pulse adder 2'!$B$24:$B$52,0),1)</f>
        <v>-0.1597900390625</v>
      </c>
      <c r="F21" s="35">
        <f>INDEX('[5]Short pulse adder 2'!F$24:F$52,MATCH($B21,'[5]Short pulse adder 2'!$B$24:$B$52,0),1)</f>
        <v>-0.174468994140625</v>
      </c>
      <c r="G21" s="35">
        <f>INDEX('[5]Short pulse adder 2'!G$24:G$52,MATCH($B21,'[5]Short pulse adder 2'!$B$24:$B$52,0),1)</f>
        <v>-0.1312255859375</v>
      </c>
      <c r="H21" s="35">
        <f>INDEX('[5]Short pulse adder 2'!H$24:H$52,MATCH($B21,'[5]Short pulse adder 2'!$B$24:$B$52,0),1)</f>
        <v>-0.140838623046875</v>
      </c>
      <c r="I21" s="35">
        <f>INDEX('[5]Short pulse adder 2'!I$24:I$52,MATCH($B21,'[5]Short pulse adder 2'!$B$24:$B$52,0),1)</f>
        <v>-0.14794921875</v>
      </c>
      <c r="J21" s="35">
        <f>INDEX('[5]Short pulse adder 2'!J$24:J$52,MATCH($B21,'[5]Short pulse adder 2'!$B$24:$B$52,0),1)</f>
        <v>-0.152557373046875</v>
      </c>
      <c r="K21" s="35">
        <f>INDEX('[5]Short pulse adder 2'!K$24:K$52,MATCH($B21,'[5]Short pulse adder 2'!$B$24:$B$52,0),1)</f>
        <v>-0.143157958984375</v>
      </c>
      <c r="L21" s="35">
        <f>INDEX('[5]Short pulse adder 2'!L$24:L$52,MATCH($B21,'[5]Short pulse adder 2'!$B$24:$B$52,0),1)</f>
        <v>-0.131256103515625</v>
      </c>
      <c r="M21" s="35">
        <f>INDEX('[5]Short pulse adder 2'!M$24:M$52,MATCH($B21,'[5]Short pulse adder 2'!$B$24:$B$52,0),1)</f>
        <v>-0.125213623046875</v>
      </c>
      <c r="N21" s="35">
        <f>INDEX('[5]Short pulse adder 2'!N$24:N$52,MATCH($B21,'[5]Short pulse adder 2'!$B$24:$B$52,0),1)</f>
        <v>-9.4940185546875E-2</v>
      </c>
      <c r="O21" s="35">
        <f>INDEX('[5]Short pulse adder 2'!O$24:O$52,MATCH($B21,'[5]Short pulse adder 2'!$B$24:$B$52,0),1)</f>
        <v>-0.10174560546875</v>
      </c>
      <c r="P21" s="35">
        <f>INDEX('[5]Short pulse adder 2'!P$24:P$52,MATCH($B21,'[5]Short pulse adder 2'!$B$24:$B$52,0),1)</f>
        <v>-9.4451904296875E-2</v>
      </c>
      <c r="Q21" s="35">
        <f>INDEX('[5]Short pulse adder 2'!Q$24:Q$52,MATCH($B21,'[5]Short pulse adder 2'!$B$24:$B$52,0),1)</f>
        <v>-5.87158203125E-2</v>
      </c>
      <c r="R21" s="35">
        <f>INDEX('[5]Short pulse adder 2'!R$24:R$52,MATCH($B21,'[5]Short pulse adder 2'!$B$24:$B$52,0),1)</f>
        <v>-9.246826171875E-3</v>
      </c>
      <c r="S21" s="35">
        <f>INDEX('[5]Short pulse adder 2'!S$24:S$52,MATCH($B21,'[5]Short pulse adder 2'!$B$24:$B$52,0),1)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2'!C$24:C$52,MATCH($B22,'[5]Short pulse adder 2'!$B$24:$B$52,0),1)</f>
        <v>-0.15997314453125</v>
      </c>
      <c r="D22" s="35">
        <f>INDEX('[5]Short pulse adder 2'!D$24:D$52,MATCH($B22,'[5]Short pulse adder 2'!$B$24:$B$52,0),1)</f>
        <v>-0.1875</v>
      </c>
      <c r="E22" s="35">
        <f>INDEX('[5]Short pulse adder 2'!E$24:E$52,MATCH($B22,'[5]Short pulse adder 2'!$B$24:$B$52,0),1)</f>
        <v>-0.21002197265625</v>
      </c>
      <c r="F22" s="35">
        <f>INDEX('[5]Short pulse adder 2'!F$24:F$52,MATCH($B22,'[5]Short pulse adder 2'!$B$24:$B$52,0),1)</f>
        <v>-0.22747802734375</v>
      </c>
      <c r="G22" s="35">
        <f>INDEX('[5]Short pulse adder 2'!G$24:G$52,MATCH($B22,'[5]Short pulse adder 2'!$B$24:$B$52,0),1)</f>
        <v>-0.239990234375</v>
      </c>
      <c r="H22" s="35">
        <f>INDEX('[5]Short pulse adder 2'!H$24:H$52,MATCH($B22,'[5]Short pulse adder 2'!$B$24:$B$52,0),1)</f>
        <v>-0.24749755859375</v>
      </c>
      <c r="I22" s="35">
        <f>INDEX('[5]Short pulse adder 2'!I$24:I$52,MATCH($B22,'[5]Short pulse adder 2'!$B$24:$B$52,0),1)</f>
        <v>-0.25</v>
      </c>
      <c r="J22" s="35">
        <f>INDEX('[5]Short pulse adder 2'!J$24:J$52,MATCH($B22,'[5]Short pulse adder 2'!$B$24:$B$52,0),1)</f>
        <v>-0.24749755859375</v>
      </c>
      <c r="K22" s="35">
        <f>INDEX('[5]Short pulse adder 2'!K$24:K$52,MATCH($B22,'[5]Short pulse adder 2'!$B$24:$B$52,0),1)</f>
        <v>-0.239990234375</v>
      </c>
      <c r="L22" s="35">
        <f>INDEX('[5]Short pulse adder 2'!L$24:L$52,MATCH($B22,'[5]Short pulse adder 2'!$B$24:$B$52,0),1)</f>
        <v>-0.22747802734375</v>
      </c>
      <c r="M22" s="35">
        <f>INDEX('[5]Short pulse adder 2'!M$24:M$52,MATCH($B22,'[5]Short pulse adder 2'!$B$24:$B$52,0),1)</f>
        <v>-0.21002197265625</v>
      </c>
      <c r="N22" s="35">
        <f>INDEX('[5]Short pulse adder 2'!N$24:N$52,MATCH($B22,'[5]Short pulse adder 2'!$B$24:$B$52,0),1)</f>
        <v>-0.1875</v>
      </c>
      <c r="O22" s="35">
        <f>INDEX('[5]Short pulse adder 2'!O$24:O$52,MATCH($B22,'[5]Short pulse adder 2'!$B$24:$B$52,0),1)</f>
        <v>-0.12750244140625</v>
      </c>
      <c r="P22" s="35">
        <f>INDEX('[5]Short pulse adder 2'!P$24:P$52,MATCH($B22,'[5]Short pulse adder 2'!$B$24:$B$52,0),1)</f>
        <v>-9.002685546875E-2</v>
      </c>
      <c r="Q22" s="35">
        <f>INDEX('[5]Short pulse adder 2'!Q$24:Q$52,MATCH($B22,'[5]Short pulse adder 2'!$B$24:$B$52,0),1)</f>
        <v>-4.74853515625E-2</v>
      </c>
      <c r="R22" s="35">
        <f>INDEX('[5]Short pulse adder 2'!R$24:R$52,MATCH($B22,'[5]Short pulse adder 2'!$B$24:$B$52,0),1)</f>
        <v>0</v>
      </c>
      <c r="S22" s="35">
        <f>INDEX('[5]Short pulse adder 2'!S$24:S$52,MATCH($B22,'[5]Short pulse adder 2'!$B$24:$B$52,0),1)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2'!C$24:C$52,MATCH($B23,'[5]Short pulse adder 2'!$B$24:$B$52,0),1)</f>
        <v>-0.15997314453125</v>
      </c>
      <c r="D23" s="35">
        <f>INDEX('[5]Short pulse adder 2'!D$24:D$52,MATCH($B23,'[5]Short pulse adder 2'!$B$24:$B$52,0),1)</f>
        <v>-0.1875</v>
      </c>
      <c r="E23" s="35">
        <f>INDEX('[5]Short pulse adder 2'!E$24:E$52,MATCH($B23,'[5]Short pulse adder 2'!$B$24:$B$52,0),1)</f>
        <v>-0.21002197265625</v>
      </c>
      <c r="F23" s="35">
        <f>INDEX('[5]Short pulse adder 2'!F$24:F$52,MATCH($B23,'[5]Short pulse adder 2'!$B$24:$B$52,0),1)</f>
        <v>-0.22747802734375</v>
      </c>
      <c r="G23" s="35">
        <f>INDEX('[5]Short pulse adder 2'!G$24:G$52,MATCH($B23,'[5]Short pulse adder 2'!$B$24:$B$52,0),1)</f>
        <v>-0.239990234375</v>
      </c>
      <c r="H23" s="35">
        <f>INDEX('[5]Short pulse adder 2'!H$24:H$52,MATCH($B23,'[5]Short pulse adder 2'!$B$24:$B$52,0),1)</f>
        <v>-0.24749755859375</v>
      </c>
      <c r="I23" s="35">
        <f>INDEX('[5]Short pulse adder 2'!I$24:I$52,MATCH($B23,'[5]Short pulse adder 2'!$B$24:$B$52,0),1)</f>
        <v>-0.25</v>
      </c>
      <c r="J23" s="35">
        <f>INDEX('[5]Short pulse adder 2'!J$24:J$52,MATCH($B23,'[5]Short pulse adder 2'!$B$24:$B$52,0),1)</f>
        <v>-0.24749755859375</v>
      </c>
      <c r="K23" s="35">
        <f>INDEX('[5]Short pulse adder 2'!K$24:K$52,MATCH($B23,'[5]Short pulse adder 2'!$B$24:$B$52,0),1)</f>
        <v>-0.239990234375</v>
      </c>
      <c r="L23" s="35">
        <f>INDEX('[5]Short pulse adder 2'!L$24:L$52,MATCH($B23,'[5]Short pulse adder 2'!$B$24:$B$52,0),1)</f>
        <v>-0.22747802734375</v>
      </c>
      <c r="M23" s="35">
        <f>INDEX('[5]Short pulse adder 2'!M$24:M$52,MATCH($B23,'[5]Short pulse adder 2'!$B$24:$B$52,0),1)</f>
        <v>-0.21002197265625</v>
      </c>
      <c r="N23" s="35">
        <f>INDEX('[5]Short pulse adder 2'!N$24:N$52,MATCH($B23,'[5]Short pulse adder 2'!$B$24:$B$52,0),1)</f>
        <v>-0.1875</v>
      </c>
      <c r="O23" s="35">
        <f>INDEX('[5]Short pulse adder 2'!O$24:O$52,MATCH($B23,'[5]Short pulse adder 2'!$B$24:$B$52,0),1)</f>
        <v>-0.12750244140625</v>
      </c>
      <c r="P23" s="35">
        <f>INDEX('[5]Short pulse adder 2'!P$24:P$52,MATCH($B23,'[5]Short pulse adder 2'!$B$24:$B$52,0),1)</f>
        <v>-9.002685546875E-2</v>
      </c>
      <c r="Q23" s="35">
        <f>INDEX('[5]Short pulse adder 2'!Q$24:Q$52,MATCH($B23,'[5]Short pulse adder 2'!$B$24:$B$52,0),1)</f>
        <v>-4.74853515625E-2</v>
      </c>
      <c r="R23" s="35">
        <f>INDEX('[5]Short pulse adder 2'!R$24:R$52,MATCH($B23,'[5]Short pulse adder 2'!$B$24:$B$52,0),1)</f>
        <v>0</v>
      </c>
      <c r="S23" s="35">
        <f>INDEX('[5]Short pulse adder 2'!S$24:S$52,MATCH($B23,'[5]Short pulse adder 2'!$B$24:$B$52,0),1)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S26"/>
  <sheetViews>
    <sheetView zoomScale="96" zoomScaleNormal="96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6"/>
      <c r="C6" s="37">
        <v>0.2</v>
      </c>
      <c r="D6" s="37">
        <f>C6+0.05</f>
        <v>0.25</v>
      </c>
      <c r="E6" s="37">
        <f t="shared" ref="E6:S6" si="0">D6+0.05</f>
        <v>0.3</v>
      </c>
      <c r="F6" s="37">
        <f t="shared" si="0"/>
        <v>0.35</v>
      </c>
      <c r="G6" s="37">
        <f t="shared" si="0"/>
        <v>0.39999999999999997</v>
      </c>
      <c r="H6" s="37">
        <f t="shared" si="0"/>
        <v>0.44999999999999996</v>
      </c>
      <c r="I6" s="37">
        <f t="shared" si="0"/>
        <v>0.49999999999999994</v>
      </c>
      <c r="J6" s="37">
        <f t="shared" si="0"/>
        <v>0.54999999999999993</v>
      </c>
      <c r="K6" s="37">
        <f t="shared" si="0"/>
        <v>0.6</v>
      </c>
      <c r="L6" s="37">
        <f t="shared" si="0"/>
        <v>0.65</v>
      </c>
      <c r="M6" s="37">
        <f t="shared" si="0"/>
        <v>0.70000000000000007</v>
      </c>
      <c r="N6" s="37">
        <f t="shared" si="0"/>
        <v>0.75000000000000011</v>
      </c>
      <c r="O6" s="37">
        <f t="shared" si="0"/>
        <v>0.80000000000000016</v>
      </c>
      <c r="P6" s="37">
        <f t="shared" si="0"/>
        <v>0.8500000000000002</v>
      </c>
      <c r="Q6" s="37">
        <f t="shared" si="0"/>
        <v>0.90000000000000024</v>
      </c>
      <c r="R6" s="37">
        <f t="shared" si="0"/>
        <v>0.95000000000000029</v>
      </c>
      <c r="S6" s="37">
        <f t="shared" si="0"/>
        <v>1.0000000000000002</v>
      </c>
    </row>
    <row r="7" spans="1:19" ht="15" customHeight="1" x14ac:dyDescent="0.25">
      <c r="A7" s="61"/>
      <c r="B7" s="38">
        <f>'Fuel Pressure Multiplier 1'!B6</f>
        <v>0.4</v>
      </c>
      <c r="C7" s="35">
        <f>INDEX('[5]Short pulse adder 3'!C$24:C$52,MATCH($B7,'[5]Short pulse adder 3'!$B$24:$B$52,0),1)</f>
        <v>-5.55419921875E-3</v>
      </c>
      <c r="D7" s="35">
        <f>INDEX('[5]Short pulse adder 3'!D$24:D$52,MATCH($B7,'[5]Short pulse adder 3'!$B$24:$B$52,0),1)</f>
        <v>-2.74658203125E-3</v>
      </c>
      <c r="E7" s="35">
        <f>INDEX('[5]Short pulse adder 3'!E$24:E$52,MATCH($B7,'[5]Short pulse adder 3'!$B$24:$B$52,0),1)</f>
        <v>1.45263671875E-2</v>
      </c>
      <c r="F7" s="35">
        <f>INDEX('[5]Short pulse adder 3'!F$24:F$52,MATCH($B7,'[5]Short pulse adder 3'!$B$24:$B$52,0),1)</f>
        <v>-2.239990234375E-2</v>
      </c>
      <c r="G7" s="35">
        <f>INDEX('[5]Short pulse adder 3'!G$24:G$52,MATCH($B7,'[5]Short pulse adder 3'!$B$24:$B$52,0),1)</f>
        <v>-5.82275390625E-2</v>
      </c>
      <c r="H7" s="35">
        <f>INDEX('[5]Short pulse adder 3'!H$24:H$52,MATCH($B7,'[5]Short pulse adder 3'!$B$24:$B$52,0),1)</f>
        <v>1.85546875E-2</v>
      </c>
      <c r="I7" s="35">
        <f>INDEX('[5]Short pulse adder 3'!I$24:I$52,MATCH($B7,'[5]Short pulse adder 3'!$B$24:$B$52,0),1)</f>
        <v>4.608154296875E-2</v>
      </c>
      <c r="J7" s="35">
        <f>INDEX('[5]Short pulse adder 3'!J$24:J$52,MATCH($B7,'[5]Short pulse adder 3'!$B$24:$B$52,0),1)</f>
        <v>7.354736328125E-2</v>
      </c>
      <c r="K7" s="35">
        <f>INDEX('[5]Short pulse adder 3'!K$24:K$52,MATCH($B7,'[5]Short pulse adder 3'!$B$24:$B$52,0),1)</f>
        <v>0.10107421875</v>
      </c>
      <c r="L7" s="35">
        <f>INDEX('[5]Short pulse adder 3'!L$24:L$52,MATCH($B7,'[5]Short pulse adder 3'!$B$24:$B$52,0),1)</f>
        <v>0.16302490234375</v>
      </c>
      <c r="M7" s="35">
        <f>INDEX('[5]Short pulse adder 3'!M$24:M$52,MATCH($B7,'[5]Short pulse adder 3'!$B$24:$B$52,0),1)</f>
        <v>0.2650146484375</v>
      </c>
      <c r="N7" s="35">
        <f>INDEX('[5]Short pulse adder 3'!N$24:N$52,MATCH($B7,'[5]Short pulse adder 3'!$B$24:$B$52,0),1)</f>
        <v>0.2496337890625</v>
      </c>
      <c r="O7" s="35">
        <f>INDEX('[5]Short pulse adder 3'!O$24:O$52,MATCH($B7,'[5]Short pulse adder 3'!$B$24:$B$52,0),1)</f>
        <v>0.487060546875</v>
      </c>
      <c r="P7" s="35">
        <f>INDEX('[5]Short pulse adder 3'!P$24:P$52,MATCH($B7,'[5]Short pulse adder 3'!$B$24:$B$52,0),1)</f>
        <v>0.21600341796875</v>
      </c>
      <c r="Q7" s="35">
        <f>INDEX('[5]Short pulse adder 3'!Q$24:Q$52,MATCH($B7,'[5]Short pulse adder 3'!$B$24:$B$52,0),1)</f>
        <v>0.406005859375</v>
      </c>
      <c r="R7" s="35">
        <f>INDEX('[5]Short pulse adder 3'!R$24:R$52,MATCH($B7,'[5]Short pulse adder 3'!$B$24:$B$52,0),1)</f>
        <v>0.52520751953125</v>
      </c>
      <c r="S7" s="35">
        <f>INDEX('[5]Short pulse adder 3'!S$24:S$52,MATCH($B7,'[5]Short pulse adder 3'!$B$24:$B$52,0),1)</f>
        <v>0.52520751953125</v>
      </c>
    </row>
    <row r="8" spans="1:19" ht="15" customHeight="1" x14ac:dyDescent="0.25">
      <c r="A8" s="61"/>
      <c r="B8" s="38">
        <f>'Fuel Pressure Multiplier 1'!C6</f>
        <v>1</v>
      </c>
      <c r="C8" s="35">
        <f>INDEX('[5]Short pulse adder 3'!C$24:C$52,MATCH($B8,'[5]Short pulse adder 3'!$B$24:$B$52,0),1)</f>
        <v>-5.55419921875E-3</v>
      </c>
      <c r="D8" s="35">
        <f>INDEX('[5]Short pulse adder 3'!D$24:D$52,MATCH($B8,'[5]Short pulse adder 3'!$B$24:$B$52,0),1)</f>
        <v>-2.74658203125E-3</v>
      </c>
      <c r="E8" s="35">
        <f>INDEX('[5]Short pulse adder 3'!E$24:E$52,MATCH($B8,'[5]Short pulse adder 3'!$B$24:$B$52,0),1)</f>
        <v>1.45263671875E-2</v>
      </c>
      <c r="F8" s="35">
        <f>INDEX('[5]Short pulse adder 3'!F$24:F$52,MATCH($B8,'[5]Short pulse adder 3'!$B$24:$B$52,0),1)</f>
        <v>-2.239990234375E-2</v>
      </c>
      <c r="G8" s="35">
        <f>INDEX('[5]Short pulse adder 3'!G$24:G$52,MATCH($B8,'[5]Short pulse adder 3'!$B$24:$B$52,0),1)</f>
        <v>-5.82275390625E-2</v>
      </c>
      <c r="H8" s="35">
        <f>INDEX('[5]Short pulse adder 3'!H$24:H$52,MATCH($B8,'[5]Short pulse adder 3'!$B$24:$B$52,0),1)</f>
        <v>1.85546875E-2</v>
      </c>
      <c r="I8" s="35">
        <f>INDEX('[5]Short pulse adder 3'!I$24:I$52,MATCH($B8,'[5]Short pulse adder 3'!$B$24:$B$52,0),1)</f>
        <v>4.608154296875E-2</v>
      </c>
      <c r="J8" s="35">
        <f>INDEX('[5]Short pulse adder 3'!J$24:J$52,MATCH($B8,'[5]Short pulse adder 3'!$B$24:$B$52,0),1)</f>
        <v>7.354736328125E-2</v>
      </c>
      <c r="K8" s="35">
        <f>INDEX('[5]Short pulse adder 3'!K$24:K$52,MATCH($B8,'[5]Short pulse adder 3'!$B$24:$B$52,0),1)</f>
        <v>0.10107421875</v>
      </c>
      <c r="L8" s="35">
        <f>INDEX('[5]Short pulse adder 3'!L$24:L$52,MATCH($B8,'[5]Short pulse adder 3'!$B$24:$B$52,0),1)</f>
        <v>0.16302490234375</v>
      </c>
      <c r="M8" s="35">
        <f>INDEX('[5]Short pulse adder 3'!M$24:M$52,MATCH($B8,'[5]Short pulse adder 3'!$B$24:$B$52,0),1)</f>
        <v>0.2650146484375</v>
      </c>
      <c r="N8" s="35">
        <f>INDEX('[5]Short pulse adder 3'!N$24:N$52,MATCH($B8,'[5]Short pulse adder 3'!$B$24:$B$52,0),1)</f>
        <v>0.2496337890625</v>
      </c>
      <c r="O8" s="35">
        <f>INDEX('[5]Short pulse adder 3'!O$24:O$52,MATCH($B8,'[5]Short pulse adder 3'!$B$24:$B$52,0),1)</f>
        <v>0.487060546875</v>
      </c>
      <c r="P8" s="35">
        <f>INDEX('[5]Short pulse adder 3'!P$24:P$52,MATCH($B8,'[5]Short pulse adder 3'!$B$24:$B$52,0),1)</f>
        <v>0.21600341796875</v>
      </c>
      <c r="Q8" s="35">
        <f>INDEX('[5]Short pulse adder 3'!Q$24:Q$52,MATCH($B8,'[5]Short pulse adder 3'!$B$24:$B$52,0),1)</f>
        <v>0.406005859375</v>
      </c>
      <c r="R8" s="35">
        <f>INDEX('[5]Short pulse adder 3'!R$24:R$52,MATCH($B8,'[5]Short pulse adder 3'!$B$24:$B$52,0),1)</f>
        <v>0.52520751953125</v>
      </c>
      <c r="S8" s="35">
        <f>INDEX('[5]Short pulse adder 3'!S$24:S$52,MATCH($B8,'[5]Short pulse adder 3'!$B$24:$B$52,0),1)</f>
        <v>0.52520751953125</v>
      </c>
    </row>
    <row r="9" spans="1:19" ht="15" customHeight="1" x14ac:dyDescent="0.25">
      <c r="A9" s="61"/>
      <c r="B9" s="38">
        <f>'Fuel Pressure Multiplier 1'!D6</f>
        <v>2</v>
      </c>
      <c r="C9" s="35">
        <f>INDEX('[5]Short pulse adder 3'!C$24:C$52,MATCH($B9,'[5]Short pulse adder 3'!$B$24:$B$52,0),1)</f>
        <v>-5.55419921875E-3</v>
      </c>
      <c r="D9" s="35">
        <f>INDEX('[5]Short pulse adder 3'!D$24:D$52,MATCH($B9,'[5]Short pulse adder 3'!$B$24:$B$52,0),1)</f>
        <v>-2.74658203125E-3</v>
      </c>
      <c r="E9" s="35">
        <f>INDEX('[5]Short pulse adder 3'!E$24:E$52,MATCH($B9,'[5]Short pulse adder 3'!$B$24:$B$52,0),1)</f>
        <v>1.45263671875E-2</v>
      </c>
      <c r="F9" s="35">
        <f>INDEX('[5]Short pulse adder 3'!F$24:F$52,MATCH($B9,'[5]Short pulse adder 3'!$B$24:$B$52,0),1)</f>
        <v>-2.239990234375E-2</v>
      </c>
      <c r="G9" s="35">
        <f>INDEX('[5]Short pulse adder 3'!G$24:G$52,MATCH($B9,'[5]Short pulse adder 3'!$B$24:$B$52,0),1)</f>
        <v>-5.82275390625E-2</v>
      </c>
      <c r="H9" s="35">
        <f>INDEX('[5]Short pulse adder 3'!H$24:H$52,MATCH($B9,'[5]Short pulse adder 3'!$B$24:$B$52,0),1)</f>
        <v>1.85546875E-2</v>
      </c>
      <c r="I9" s="35">
        <f>INDEX('[5]Short pulse adder 3'!I$24:I$52,MATCH($B9,'[5]Short pulse adder 3'!$B$24:$B$52,0),1)</f>
        <v>4.608154296875E-2</v>
      </c>
      <c r="J9" s="35">
        <f>INDEX('[5]Short pulse adder 3'!J$24:J$52,MATCH($B9,'[5]Short pulse adder 3'!$B$24:$B$52,0),1)</f>
        <v>7.354736328125E-2</v>
      </c>
      <c r="K9" s="35">
        <f>INDEX('[5]Short pulse adder 3'!K$24:K$52,MATCH($B9,'[5]Short pulse adder 3'!$B$24:$B$52,0),1)</f>
        <v>0.10107421875</v>
      </c>
      <c r="L9" s="35">
        <f>INDEX('[5]Short pulse adder 3'!L$24:L$52,MATCH($B9,'[5]Short pulse adder 3'!$B$24:$B$52,0),1)</f>
        <v>0.16302490234375</v>
      </c>
      <c r="M9" s="35">
        <f>INDEX('[5]Short pulse adder 3'!M$24:M$52,MATCH($B9,'[5]Short pulse adder 3'!$B$24:$B$52,0),1)</f>
        <v>0.2650146484375</v>
      </c>
      <c r="N9" s="35">
        <f>INDEX('[5]Short pulse adder 3'!N$24:N$52,MATCH($B9,'[5]Short pulse adder 3'!$B$24:$B$52,0),1)</f>
        <v>0.2496337890625</v>
      </c>
      <c r="O9" s="35">
        <f>INDEX('[5]Short pulse adder 3'!O$24:O$52,MATCH($B9,'[5]Short pulse adder 3'!$B$24:$B$52,0),1)</f>
        <v>0.487060546875</v>
      </c>
      <c r="P9" s="35">
        <f>INDEX('[5]Short pulse adder 3'!P$24:P$52,MATCH($B9,'[5]Short pulse adder 3'!$B$24:$B$52,0),1)</f>
        <v>0.21600341796875</v>
      </c>
      <c r="Q9" s="35">
        <f>INDEX('[5]Short pulse adder 3'!Q$24:Q$52,MATCH($B9,'[5]Short pulse adder 3'!$B$24:$B$52,0),1)</f>
        <v>0.22802734375</v>
      </c>
      <c r="R9" s="35">
        <f>INDEX('[5]Short pulse adder 3'!R$24:R$52,MATCH($B9,'[5]Short pulse adder 3'!$B$24:$B$52,0),1)</f>
        <v>0.35003662109375</v>
      </c>
      <c r="S9" s="35">
        <f>INDEX('[5]Short pulse adder 3'!S$24:S$52,MATCH($B9,'[5]Short pulse adder 3'!$B$24:$B$52,0),1)</f>
        <v>0.35003662109375</v>
      </c>
    </row>
    <row r="10" spans="1:19" ht="15" customHeight="1" x14ac:dyDescent="0.25">
      <c r="A10" s="61"/>
      <c r="B10" s="38">
        <f>'Fuel Pressure Multiplier 1'!E6</f>
        <v>3</v>
      </c>
      <c r="C10" s="35">
        <f>INDEX('[5]Short pulse adder 3'!C$24:C$52,MATCH($B10,'[5]Short pulse adder 3'!$B$24:$B$52,0),1)</f>
        <v>-5.55419921875E-3</v>
      </c>
      <c r="D10" s="35">
        <f>INDEX('[5]Short pulse adder 3'!D$24:D$52,MATCH($B10,'[5]Short pulse adder 3'!$B$24:$B$52,0),1)</f>
        <v>-2.74658203125E-3</v>
      </c>
      <c r="E10" s="35">
        <f>INDEX('[5]Short pulse adder 3'!E$24:E$52,MATCH($B10,'[5]Short pulse adder 3'!$B$24:$B$52,0),1)</f>
        <v>1.45263671875E-2</v>
      </c>
      <c r="F10" s="35">
        <f>INDEX('[5]Short pulse adder 3'!F$24:F$52,MATCH($B10,'[5]Short pulse adder 3'!$B$24:$B$52,0),1)</f>
        <v>1.46484375E-2</v>
      </c>
      <c r="G10" s="35">
        <f>INDEX('[5]Short pulse adder 3'!G$24:G$52,MATCH($B10,'[5]Short pulse adder 3'!$B$24:$B$52,0),1)</f>
        <v>-5.438232421875E-2</v>
      </c>
      <c r="H10" s="35">
        <f>INDEX('[5]Short pulse adder 3'!H$24:H$52,MATCH($B10,'[5]Short pulse adder 3'!$B$24:$B$52,0),1)</f>
        <v>-2.81982421875E-2</v>
      </c>
      <c r="I10" s="35">
        <f>INDEX('[5]Short pulse adder 3'!I$24:I$52,MATCH($B10,'[5]Short pulse adder 3'!$B$24:$B$52,0),1)</f>
        <v>-3.997802734375E-2</v>
      </c>
      <c r="J10" s="35">
        <f>INDEX('[5]Short pulse adder 3'!J$24:J$52,MATCH($B10,'[5]Short pulse adder 3'!$B$24:$B$52,0),1)</f>
        <v>-6.16455078125E-3</v>
      </c>
      <c r="K10" s="35">
        <f>INDEX('[5]Short pulse adder 3'!K$24:K$52,MATCH($B10,'[5]Short pulse adder 3'!$B$24:$B$52,0),1)</f>
        <v>1.776123046875E-2</v>
      </c>
      <c r="L10" s="35">
        <f>INDEX('[5]Short pulse adder 3'!L$24:L$52,MATCH($B10,'[5]Short pulse adder 3'!$B$24:$B$52,0),1)</f>
        <v>4.62646484375E-2</v>
      </c>
      <c r="M10" s="35">
        <f>INDEX('[5]Short pulse adder 3'!M$24:M$52,MATCH($B10,'[5]Short pulse adder 3'!$B$24:$B$52,0),1)</f>
        <v>8.209228515625E-2</v>
      </c>
      <c r="N10" s="35">
        <f>INDEX('[5]Short pulse adder 3'!N$24:N$52,MATCH($B10,'[5]Short pulse adder 3'!$B$24:$B$52,0),1)</f>
        <v>0.224609375</v>
      </c>
      <c r="O10" s="35">
        <f>INDEX('[5]Short pulse adder 3'!O$24:O$52,MATCH($B10,'[5]Short pulse adder 3'!$B$24:$B$52,0),1)</f>
        <v>0.4840087890625</v>
      </c>
      <c r="P10" s="35">
        <f>INDEX('[5]Short pulse adder 3'!P$24:P$52,MATCH($B10,'[5]Short pulse adder 3'!$B$24:$B$52,0),1)</f>
        <v>0.536376953125</v>
      </c>
      <c r="Q10" s="35">
        <f>INDEX('[5]Short pulse adder 3'!Q$24:Q$52,MATCH($B10,'[5]Short pulse adder 3'!$B$24:$B$52,0),1)</f>
        <v>0.36224365234375</v>
      </c>
      <c r="R10" s="35">
        <f>INDEX('[5]Short pulse adder 3'!R$24:R$52,MATCH($B10,'[5]Short pulse adder 3'!$B$24:$B$52,0),1)</f>
        <v>0.1881103515625</v>
      </c>
      <c r="S10" s="35">
        <f>INDEX('[5]Short pulse adder 3'!S$24:S$52,MATCH($B10,'[5]Short pulse adder 3'!$B$24:$B$52,0),1)</f>
        <v>0.1881103515625</v>
      </c>
    </row>
    <row r="11" spans="1:19" ht="15" customHeight="1" x14ac:dyDescent="0.25">
      <c r="A11" s="61"/>
      <c r="B11" s="38">
        <f>'Fuel Pressure Multiplier 1'!F6</f>
        <v>4</v>
      </c>
      <c r="C11" s="35">
        <f>INDEX('[5]Short pulse adder 3'!C$24:C$52,MATCH($B11,'[5]Short pulse adder 3'!$B$24:$B$52,0),1)</f>
        <v>-5.9814453125E-3</v>
      </c>
      <c r="D11" s="35">
        <f>INDEX('[5]Short pulse adder 3'!D$24:D$52,MATCH($B11,'[5]Short pulse adder 3'!$B$24:$B$52,0),1)</f>
        <v>1.904296875E-2</v>
      </c>
      <c r="E11" s="35">
        <f>INDEX('[5]Short pulse adder 3'!E$24:E$52,MATCH($B11,'[5]Short pulse adder 3'!$B$24:$B$52,0),1)</f>
        <v>4.40673828125E-2</v>
      </c>
      <c r="F11" s="35">
        <f>INDEX('[5]Short pulse adder 3'!F$24:F$52,MATCH($B11,'[5]Short pulse adder 3'!$B$24:$B$52,0),1)</f>
        <v>6.9091796875E-2</v>
      </c>
      <c r="G11" s="35">
        <f>INDEX('[5]Short pulse adder 3'!G$24:G$52,MATCH($B11,'[5]Short pulse adder 3'!$B$24:$B$52,0),1)</f>
        <v>-6.28662109375E-2</v>
      </c>
      <c r="H11" s="35">
        <f>INDEX('[5]Short pulse adder 3'!H$24:H$52,MATCH($B11,'[5]Short pulse adder 3'!$B$24:$B$52,0),1)</f>
        <v>-3.6376953125E-2</v>
      </c>
      <c r="I11" s="35">
        <f>INDEX('[5]Short pulse adder 3'!I$24:I$52,MATCH($B11,'[5]Short pulse adder 3'!$B$24:$B$52,0),1)</f>
        <v>-4.412841796875E-2</v>
      </c>
      <c r="J11" s="35">
        <f>INDEX('[5]Short pulse adder 3'!J$24:J$52,MATCH($B11,'[5]Short pulse adder 3'!$B$24:$B$52,0),1)</f>
        <v>-4.400634765625E-2</v>
      </c>
      <c r="K11" s="35">
        <f>INDEX('[5]Short pulse adder 3'!K$24:K$52,MATCH($B11,'[5]Short pulse adder 3'!$B$24:$B$52,0),1)</f>
        <v>3.558349609375E-2</v>
      </c>
      <c r="L11" s="35">
        <f>INDEX('[5]Short pulse adder 3'!L$24:L$52,MATCH($B11,'[5]Short pulse adder 3'!$B$24:$B$52,0),1)</f>
        <v>-7.672119140625E-2</v>
      </c>
      <c r="M11" s="35">
        <f>INDEX('[5]Short pulse adder 3'!M$24:M$52,MATCH($B11,'[5]Short pulse adder 3'!$B$24:$B$52,0),1)</f>
        <v>-6.201171875E-2</v>
      </c>
      <c r="N11" s="35">
        <f>INDEX('[5]Short pulse adder 3'!N$24:N$52,MATCH($B11,'[5]Short pulse adder 3'!$B$24:$B$52,0),1)</f>
        <v>0.10748291015625</v>
      </c>
      <c r="O11" s="35">
        <f>INDEX('[5]Short pulse adder 3'!O$24:O$52,MATCH($B11,'[5]Short pulse adder 3'!$B$24:$B$52,0),1)</f>
        <v>0.11663818359375</v>
      </c>
      <c r="P11" s="35">
        <f>INDEX('[5]Short pulse adder 3'!P$24:P$52,MATCH($B11,'[5]Short pulse adder 3'!$B$24:$B$52,0),1)</f>
        <v>0.125732421875</v>
      </c>
      <c r="Q11" s="35">
        <f>INDEX('[5]Short pulse adder 3'!Q$24:Q$52,MATCH($B11,'[5]Short pulse adder 3'!$B$24:$B$52,0),1)</f>
        <v>0.13482666015625</v>
      </c>
      <c r="R11" s="35">
        <f>INDEX('[5]Short pulse adder 3'!R$24:R$52,MATCH($B11,'[5]Short pulse adder 3'!$B$24:$B$52,0),1)</f>
        <v>0.14398193359375</v>
      </c>
      <c r="S11" s="35">
        <f>INDEX('[5]Short pulse adder 3'!S$24:S$52,MATCH($B11,'[5]Short pulse adder 3'!$B$24:$B$52,0),1)</f>
        <v>0.14398193359375</v>
      </c>
    </row>
    <row r="12" spans="1:19" ht="15" customHeight="1" x14ac:dyDescent="0.25">
      <c r="A12" s="61"/>
      <c r="B12" s="38">
        <f>'Fuel Pressure Multiplier 1'!G6</f>
        <v>5</v>
      </c>
      <c r="C12" s="35">
        <f>INDEX('[5]Short pulse adder 3'!C$24:C$52,MATCH($B12,'[5]Short pulse adder 3'!$B$24:$B$52,0),1)</f>
        <v>5.67626953125E-3</v>
      </c>
      <c r="D12" s="35">
        <f>INDEX('[5]Short pulse adder 3'!D$24:D$52,MATCH($B12,'[5]Short pulse adder 3'!$B$24:$B$52,0),1)</f>
        <v>-2.99072265625E-3</v>
      </c>
      <c r="E12" s="35">
        <f>INDEX('[5]Short pulse adder 3'!E$24:E$52,MATCH($B12,'[5]Short pulse adder 3'!$B$24:$B$52,0),1)</f>
        <v>-1.971435546875E-2</v>
      </c>
      <c r="F12" s="35">
        <f>INDEX('[5]Short pulse adder 3'!F$24:F$52,MATCH($B12,'[5]Short pulse adder 3'!$B$24:$B$52,0),1)</f>
        <v>-3.668212890625E-2</v>
      </c>
      <c r="G12" s="35">
        <f>INDEX('[5]Short pulse adder 3'!G$24:G$52,MATCH($B12,'[5]Short pulse adder 3'!$B$24:$B$52,0),1)</f>
        <v>-4.852294921875E-2</v>
      </c>
      <c r="H12" s="35">
        <f>INDEX('[5]Short pulse adder 3'!H$24:H$52,MATCH($B12,'[5]Short pulse adder 3'!$B$24:$B$52,0),1)</f>
        <v>1.26953125E-2</v>
      </c>
      <c r="I12" s="35">
        <f>INDEX('[5]Short pulse adder 3'!I$24:I$52,MATCH($B12,'[5]Short pulse adder 3'!$B$24:$B$52,0),1)</f>
        <v>2.42919921875E-2</v>
      </c>
      <c r="J12" s="35">
        <f>INDEX('[5]Short pulse adder 3'!J$24:J$52,MATCH($B12,'[5]Short pulse adder 3'!$B$24:$B$52,0),1)</f>
        <v>-5.908203125E-2</v>
      </c>
      <c r="K12" s="35">
        <f>INDEX('[5]Short pulse adder 3'!K$24:K$52,MATCH($B12,'[5]Short pulse adder 3'!$B$24:$B$52,0),1)</f>
        <v>-0.1241455078125</v>
      </c>
      <c r="L12" s="35">
        <f>INDEX('[5]Short pulse adder 3'!L$24:L$52,MATCH($B12,'[5]Short pulse adder 3'!$B$24:$B$52,0),1)</f>
        <v>-0.122314453125</v>
      </c>
      <c r="M12" s="35">
        <f>INDEX('[5]Short pulse adder 3'!M$24:M$52,MATCH($B12,'[5]Short pulse adder 3'!$B$24:$B$52,0),1)</f>
        <v>-0.129638671875</v>
      </c>
      <c r="N12" s="35">
        <f>INDEX('[5]Short pulse adder 3'!N$24:N$52,MATCH($B12,'[5]Short pulse adder 3'!$B$24:$B$52,0),1)</f>
        <v>-0.18597412109375</v>
      </c>
      <c r="O12" s="35">
        <f>INDEX('[5]Short pulse adder 3'!O$24:O$52,MATCH($B12,'[5]Short pulse adder 3'!$B$24:$B$52,0),1)</f>
        <v>-7.208251953125E-2</v>
      </c>
      <c r="P12" s="35">
        <f>INDEX('[5]Short pulse adder 3'!P$24:P$52,MATCH($B12,'[5]Short pulse adder 3'!$B$24:$B$52,0),1)</f>
        <v>-1.40380859375E-3</v>
      </c>
      <c r="Q12" s="35">
        <f>INDEX('[5]Short pulse adder 3'!Q$24:Q$52,MATCH($B12,'[5]Short pulse adder 3'!$B$24:$B$52,0),1)</f>
        <v>0.1263427734375</v>
      </c>
      <c r="R12" s="35">
        <f>INDEX('[5]Short pulse adder 3'!R$24:R$52,MATCH($B12,'[5]Short pulse adder 3'!$B$24:$B$52,0),1)</f>
        <v>9.1796875E-2</v>
      </c>
      <c r="S12" s="35">
        <f>INDEX('[5]Short pulse adder 3'!S$24:S$52,MATCH($B12,'[5]Short pulse adder 3'!$B$24:$B$52,0),1)</f>
        <v>9.1796875E-2</v>
      </c>
    </row>
    <row r="13" spans="1:19" ht="15" customHeight="1" x14ac:dyDescent="0.25">
      <c r="A13" s="61"/>
      <c r="B13" s="38">
        <f>'Fuel Pressure Multiplier 1'!H6</f>
        <v>6</v>
      </c>
      <c r="C13" s="35">
        <f>INDEX('[5]Short pulse adder 3'!C$24:C$52,MATCH($B13,'[5]Short pulse adder 3'!$B$24:$B$52,0),1)</f>
        <v>5.0048828125E-3</v>
      </c>
      <c r="D13" s="35">
        <f>INDEX('[5]Short pulse adder 3'!D$24:D$52,MATCH($B13,'[5]Short pulse adder 3'!$B$24:$B$52,0),1)</f>
        <v>-7.50732421875E-3</v>
      </c>
      <c r="E13" s="35">
        <f>INDEX('[5]Short pulse adder 3'!E$24:E$52,MATCH($B13,'[5]Short pulse adder 3'!$B$24:$B$52,0),1)</f>
        <v>-2.001953125E-2</v>
      </c>
      <c r="F13" s="35">
        <f>INDEX('[5]Short pulse adder 3'!F$24:F$52,MATCH($B13,'[5]Short pulse adder 3'!$B$24:$B$52,0),1)</f>
        <v>-3.253173828125E-2</v>
      </c>
      <c r="G13" s="35">
        <f>INDEX('[5]Short pulse adder 3'!G$24:G$52,MATCH($B13,'[5]Short pulse adder 3'!$B$24:$B$52,0),1)</f>
        <v>-4.50439453125E-2</v>
      </c>
      <c r="H13" s="35">
        <f>INDEX('[5]Short pulse adder 3'!H$24:H$52,MATCH($B13,'[5]Short pulse adder 3'!$B$24:$B$52,0),1)</f>
        <v>-2.1484375E-2</v>
      </c>
      <c r="I13" s="35">
        <f>INDEX('[5]Short pulse adder 3'!I$24:I$52,MATCH($B13,'[5]Short pulse adder 3'!$B$24:$B$52,0),1)</f>
        <v>-1.220703125E-3</v>
      </c>
      <c r="J13" s="35">
        <f>INDEX('[5]Short pulse adder 3'!J$24:J$52,MATCH($B13,'[5]Short pulse adder 3'!$B$24:$B$52,0),1)</f>
        <v>5.126953125E-3</v>
      </c>
      <c r="K13" s="35">
        <f>INDEX('[5]Short pulse adder 3'!K$24:K$52,MATCH($B13,'[5]Short pulse adder 3'!$B$24:$B$52,0),1)</f>
        <v>-7.99560546875E-2</v>
      </c>
      <c r="L13" s="35">
        <f>INDEX('[5]Short pulse adder 3'!L$24:L$52,MATCH($B13,'[5]Short pulse adder 3'!$B$24:$B$52,0),1)</f>
        <v>-8.642578125E-2</v>
      </c>
      <c r="M13" s="35">
        <f>INDEX('[5]Short pulse adder 3'!M$24:M$52,MATCH($B13,'[5]Short pulse adder 3'!$B$24:$B$52,0),1)</f>
        <v>-6.45751953125E-2</v>
      </c>
      <c r="N13" s="35">
        <f>INDEX('[5]Short pulse adder 3'!N$24:N$52,MATCH($B13,'[5]Short pulse adder 3'!$B$24:$B$52,0),1)</f>
        <v>-0.12884521484375</v>
      </c>
      <c r="O13" s="35">
        <f>INDEX('[5]Short pulse adder 3'!O$24:O$52,MATCH($B13,'[5]Short pulse adder 3'!$B$24:$B$52,0),1)</f>
        <v>-0.1217041015625</v>
      </c>
      <c r="P13" s="35">
        <f>INDEX('[5]Short pulse adder 3'!P$24:P$52,MATCH($B13,'[5]Short pulse adder 3'!$B$24:$B$52,0),1)</f>
        <v>-0.11968994140625</v>
      </c>
      <c r="Q13" s="35">
        <f>INDEX('[5]Short pulse adder 3'!Q$24:Q$52,MATCH($B13,'[5]Short pulse adder 3'!$B$24:$B$52,0),1)</f>
        <v>-4.3701171875E-2</v>
      </c>
      <c r="R13" s="35">
        <f>INDEX('[5]Short pulse adder 3'!R$24:R$52,MATCH($B13,'[5]Short pulse adder 3'!$B$24:$B$52,0),1)</f>
        <v>-2.0751953125E-2</v>
      </c>
      <c r="S13" s="35">
        <f>INDEX('[5]Short pulse adder 3'!S$24:S$52,MATCH($B13,'[5]Short pulse adder 3'!$B$24:$B$52,0),1)</f>
        <v>-2.0751953125E-2</v>
      </c>
    </row>
    <row r="14" spans="1:19" ht="15" customHeight="1" x14ac:dyDescent="0.25">
      <c r="A14" s="61"/>
      <c r="B14" s="38">
        <f>'Fuel Pressure Multiplier 1'!I6</f>
        <v>7</v>
      </c>
      <c r="C14" s="35">
        <f>INDEX('[5]Short pulse adder 3'!C$24:C$52,MATCH($B14,'[5]Short pulse adder 3'!$B$24:$B$52,0),1)</f>
        <v>4.33349609375E-3</v>
      </c>
      <c r="D14" s="35">
        <f>INDEX('[5]Short pulse adder 3'!D$24:D$52,MATCH($B14,'[5]Short pulse adder 3'!$B$24:$B$52,0),1)</f>
        <v>-6.8359375E-3</v>
      </c>
      <c r="E14" s="35">
        <f>INDEX('[5]Short pulse adder 3'!E$24:E$52,MATCH($B14,'[5]Short pulse adder 3'!$B$24:$B$52,0),1)</f>
        <v>-1.806640625E-2</v>
      </c>
      <c r="F14" s="35">
        <f>INDEX('[5]Short pulse adder 3'!F$24:F$52,MATCH($B14,'[5]Short pulse adder 3'!$B$24:$B$52,0),1)</f>
        <v>-2.923583984375E-2</v>
      </c>
      <c r="G14" s="35">
        <f>INDEX('[5]Short pulse adder 3'!G$24:G$52,MATCH($B14,'[5]Short pulse adder 3'!$B$24:$B$52,0),1)</f>
        <v>-4.04052734375E-2</v>
      </c>
      <c r="H14" s="35">
        <f>INDEX('[5]Short pulse adder 3'!H$24:H$52,MATCH($B14,'[5]Short pulse adder 3'!$B$24:$B$52,0),1)</f>
        <v>1.983642578125E-2</v>
      </c>
      <c r="I14" s="35">
        <f>INDEX('[5]Short pulse adder 3'!I$24:I$52,MATCH($B14,'[5]Short pulse adder 3'!$B$24:$B$52,0),1)</f>
        <v>-1.239013671875E-2</v>
      </c>
      <c r="J14" s="35">
        <f>INDEX('[5]Short pulse adder 3'!J$24:J$52,MATCH($B14,'[5]Short pulse adder 3'!$B$24:$B$52,0),1)</f>
        <v>4.4677734375E-2</v>
      </c>
      <c r="K14" s="35">
        <f>INDEX('[5]Short pulse adder 3'!K$24:K$52,MATCH($B14,'[5]Short pulse adder 3'!$B$24:$B$52,0),1)</f>
        <v>9.09423828125E-3</v>
      </c>
      <c r="L14" s="35">
        <f>INDEX('[5]Short pulse adder 3'!L$24:L$52,MATCH($B14,'[5]Short pulse adder 3'!$B$24:$B$52,0),1)</f>
        <v>-2.301025390625E-2</v>
      </c>
      <c r="M14" s="35">
        <f>INDEX('[5]Short pulse adder 3'!M$24:M$52,MATCH($B14,'[5]Short pulse adder 3'!$B$24:$B$52,0),1)</f>
        <v>-7.8857421875E-2</v>
      </c>
      <c r="N14" s="35">
        <f>INDEX('[5]Short pulse adder 3'!N$24:N$52,MATCH($B14,'[5]Short pulse adder 3'!$B$24:$B$52,0),1)</f>
        <v>-6.915283203125E-2</v>
      </c>
      <c r="O14" s="35">
        <f>INDEX('[5]Short pulse adder 3'!O$24:O$52,MATCH($B14,'[5]Short pulse adder 3'!$B$24:$B$52,0),1)</f>
        <v>-5.328369140625E-2</v>
      </c>
      <c r="P14" s="35">
        <f>INDEX('[5]Short pulse adder 3'!P$24:P$52,MATCH($B14,'[5]Short pulse adder 3'!$B$24:$B$52,0),1)</f>
        <v>-7.379150390625E-2</v>
      </c>
      <c r="Q14" s="35">
        <f>INDEX('[5]Short pulse adder 3'!Q$24:Q$52,MATCH($B14,'[5]Short pulse adder 3'!$B$24:$B$52,0),1)</f>
        <v>7.568359375E-3</v>
      </c>
      <c r="R14" s="35">
        <f>INDEX('[5]Short pulse adder 3'!R$24:R$52,MATCH($B14,'[5]Short pulse adder 3'!$B$24:$B$52,0),1)</f>
        <v>7.061767578125E-2</v>
      </c>
      <c r="S14" s="35">
        <f>INDEX('[5]Short pulse adder 3'!S$24:S$52,MATCH($B14,'[5]Short pulse adder 3'!$B$24:$B$52,0),1)</f>
        <v>7.061767578125E-2</v>
      </c>
    </row>
    <row r="15" spans="1:19" ht="15" customHeight="1" x14ac:dyDescent="0.25">
      <c r="A15" s="61"/>
      <c r="B15" s="38">
        <f>'Fuel Pressure Multiplier 1'!J6</f>
        <v>8</v>
      </c>
      <c r="C15" s="35">
        <f>INDEX('[5]Short pulse adder 3'!C$24:C$52,MATCH($B15,'[5]Short pulse adder 3'!$B$24:$B$52,0),1)</f>
        <v>3.662109375E-3</v>
      </c>
      <c r="D15" s="35">
        <f>INDEX('[5]Short pulse adder 3'!D$24:D$52,MATCH($B15,'[5]Short pulse adder 3'!$B$24:$B$52,0),1)</f>
        <v>-7.14111328125E-3</v>
      </c>
      <c r="E15" s="35">
        <f>INDEX('[5]Short pulse adder 3'!E$24:E$52,MATCH($B15,'[5]Short pulse adder 3'!$B$24:$B$52,0),1)</f>
        <v>-1.800537109375E-2</v>
      </c>
      <c r="F15" s="35">
        <f>INDEX('[5]Short pulse adder 3'!F$24:F$52,MATCH($B15,'[5]Short pulse adder 3'!$B$24:$B$52,0),1)</f>
        <v>-2.880859375E-2</v>
      </c>
      <c r="G15" s="35">
        <f>INDEX('[5]Short pulse adder 3'!G$24:G$52,MATCH($B15,'[5]Short pulse adder 3'!$B$24:$B$52,0),1)</f>
        <v>-3.96728515625E-2</v>
      </c>
      <c r="H15" s="35">
        <f>INDEX('[5]Short pulse adder 3'!H$24:H$52,MATCH($B15,'[5]Short pulse adder 3'!$B$24:$B$52,0),1)</f>
        <v>-3.5400390625E-2</v>
      </c>
      <c r="I15" s="35">
        <f>INDEX('[5]Short pulse adder 3'!I$24:I$52,MATCH($B15,'[5]Short pulse adder 3'!$B$24:$B$52,0),1)</f>
        <v>-1.77001953125E-3</v>
      </c>
      <c r="J15" s="35">
        <f>INDEX('[5]Short pulse adder 3'!J$24:J$52,MATCH($B15,'[5]Short pulse adder 3'!$B$24:$B$52,0),1)</f>
        <v>2.55126953125E-2</v>
      </c>
      <c r="K15" s="35">
        <f>INDEX('[5]Short pulse adder 3'!K$24:K$52,MATCH($B15,'[5]Short pulse adder 3'!$B$24:$B$52,0),1)</f>
        <v>2.4169921875E-2</v>
      </c>
      <c r="L15" s="35">
        <f>INDEX('[5]Short pulse adder 3'!L$24:L$52,MATCH($B15,'[5]Short pulse adder 3'!$B$24:$B$52,0),1)</f>
        <v>5.938720703125E-2</v>
      </c>
      <c r="M15" s="35">
        <f>INDEX('[5]Short pulse adder 3'!M$24:M$52,MATCH($B15,'[5]Short pulse adder 3'!$B$24:$B$52,0),1)</f>
        <v>-2.886962890625E-2</v>
      </c>
      <c r="N15" s="35">
        <f>INDEX('[5]Short pulse adder 3'!N$24:N$52,MATCH($B15,'[5]Short pulse adder 3'!$B$24:$B$52,0),1)</f>
        <v>-2.38037109375E-2</v>
      </c>
      <c r="O15" s="35">
        <f>INDEX('[5]Short pulse adder 3'!O$24:O$52,MATCH($B15,'[5]Short pulse adder 3'!$B$24:$B$52,0),1)</f>
        <v>-3.7841796875E-2</v>
      </c>
      <c r="P15" s="35">
        <f>INDEX('[5]Short pulse adder 3'!P$24:P$52,MATCH($B15,'[5]Short pulse adder 3'!$B$24:$B$52,0),1)</f>
        <v>-4.82177734375E-2</v>
      </c>
      <c r="Q15" s="35">
        <f>INDEX('[5]Short pulse adder 3'!Q$24:Q$52,MATCH($B15,'[5]Short pulse adder 3'!$B$24:$B$52,0),1)</f>
        <v>-5.95703125E-2</v>
      </c>
      <c r="R15" s="35">
        <f>INDEX('[5]Short pulse adder 3'!R$24:R$52,MATCH($B15,'[5]Short pulse adder 3'!$B$24:$B$52,0),1)</f>
        <v>-3.662109375E-4</v>
      </c>
      <c r="S15" s="35">
        <f>INDEX('[5]Short pulse adder 3'!S$24:S$52,MATCH($B15,'[5]Short pulse adder 3'!$B$24:$B$52,0),1)</f>
        <v>-3.662109375E-4</v>
      </c>
    </row>
    <row r="16" spans="1:19" ht="15" customHeight="1" x14ac:dyDescent="0.25">
      <c r="A16" s="61"/>
      <c r="B16" s="38">
        <f>'Fuel Pressure Multiplier 1'!K6</f>
        <v>9</v>
      </c>
      <c r="C16" s="35">
        <f>INDEX('[5]Short pulse adder 3'!C$24:C$52,MATCH($B16,'[5]Short pulse adder 3'!$B$24:$B$52,0),1)</f>
        <v>2.960205078125E-3</v>
      </c>
      <c r="D16" s="35">
        <f>INDEX('[5]Short pulse adder 3'!D$24:D$52,MATCH($B16,'[5]Short pulse adder 3'!$B$24:$B$52,0),1)</f>
        <v>-5.31005859375E-3</v>
      </c>
      <c r="E16" s="35">
        <f>INDEX('[5]Short pulse adder 3'!E$24:E$52,MATCH($B16,'[5]Short pulse adder 3'!$B$24:$B$52,0),1)</f>
        <v>-1.4923095703125E-2</v>
      </c>
      <c r="F16" s="35">
        <f>INDEX('[5]Short pulse adder 3'!F$24:F$52,MATCH($B16,'[5]Short pulse adder 3'!$B$24:$B$52,0),1)</f>
        <v>-2.16064453125E-2</v>
      </c>
      <c r="G16" s="35">
        <f>INDEX('[5]Short pulse adder 3'!G$24:G$52,MATCH($B16,'[5]Short pulse adder 3'!$B$24:$B$52,0),1)</f>
        <v>-3.7445068359375E-2</v>
      </c>
      <c r="H16" s="35">
        <f>INDEX('[5]Short pulse adder 3'!H$24:H$52,MATCH($B16,'[5]Short pulse adder 3'!$B$24:$B$52,0),1)</f>
        <v>-1.7059326171875E-2</v>
      </c>
      <c r="I16" s="35">
        <f>INDEX('[5]Short pulse adder 3'!I$24:I$52,MATCH($B16,'[5]Short pulse adder 3'!$B$24:$B$52,0),1)</f>
        <v>1.556396484375E-3</v>
      </c>
      <c r="J16" s="35">
        <f>INDEX('[5]Short pulse adder 3'!J$24:J$52,MATCH($B16,'[5]Short pulse adder 3'!$B$24:$B$52,0),1)</f>
        <v>-8.85009765625E-4</v>
      </c>
      <c r="K16" s="35">
        <f>INDEX('[5]Short pulse adder 3'!K$24:K$52,MATCH($B16,'[5]Short pulse adder 3'!$B$24:$B$52,0),1)</f>
        <v>-1.763916015625E-2</v>
      </c>
      <c r="L16" s="35">
        <f>INDEX('[5]Short pulse adder 3'!L$24:L$52,MATCH($B16,'[5]Short pulse adder 3'!$B$24:$B$52,0),1)</f>
        <v>3.2928466796875E-2</v>
      </c>
      <c r="M16" s="35">
        <f>INDEX('[5]Short pulse adder 3'!M$24:M$52,MATCH($B16,'[5]Short pulse adder 3'!$B$24:$B$52,0),1)</f>
        <v>-2.484130859375E-2</v>
      </c>
      <c r="N16" s="35">
        <f>INDEX('[5]Short pulse adder 3'!N$24:N$52,MATCH($B16,'[5]Short pulse adder 3'!$B$24:$B$52,0),1)</f>
        <v>-1.57470703125E-2</v>
      </c>
      <c r="O16" s="35">
        <f>INDEX('[5]Short pulse adder 3'!O$24:O$52,MATCH($B16,'[5]Short pulse adder 3'!$B$24:$B$52,0),1)</f>
        <v>-1.8951416015625E-2</v>
      </c>
      <c r="P16" s="35">
        <f>INDEX('[5]Short pulse adder 3'!P$24:P$52,MATCH($B16,'[5]Short pulse adder 3'!$B$24:$B$52,0),1)</f>
        <v>-1.9622802734375E-2</v>
      </c>
      <c r="Q16" s="35">
        <f>INDEX('[5]Short pulse adder 3'!Q$24:Q$52,MATCH($B16,'[5]Short pulse adder 3'!$B$24:$B$52,0),1)</f>
        <v>-9.1552734375E-4</v>
      </c>
      <c r="R16" s="35">
        <f>INDEX('[5]Short pulse adder 3'!R$24:R$52,MATCH($B16,'[5]Short pulse adder 3'!$B$24:$B$52,0),1)</f>
        <v>2.50244140625E-2</v>
      </c>
      <c r="S16" s="35">
        <f>INDEX('[5]Short pulse adder 3'!S$24:S$52,MATCH($B16,'[5]Short pulse adder 3'!$B$24:$B$52,0),1)</f>
        <v>2.50244140625E-2</v>
      </c>
    </row>
    <row r="17" spans="1:19" ht="15" customHeight="1" x14ac:dyDescent="0.25">
      <c r="A17" s="61"/>
      <c r="B17" s="38">
        <f>'Fuel Pressure Multiplier 1'!L6</f>
        <v>10</v>
      </c>
      <c r="C17" s="35">
        <f>INDEX('[5]Short pulse adder 3'!C$24:C$52,MATCH($B17,'[5]Short pulse adder 3'!$B$24:$B$52,0),1)</f>
        <v>2.25830078125E-3</v>
      </c>
      <c r="D17" s="35">
        <f>INDEX('[5]Short pulse adder 3'!D$24:D$52,MATCH($B17,'[5]Short pulse adder 3'!$B$24:$B$52,0),1)</f>
        <v>-3.47900390625E-3</v>
      </c>
      <c r="E17" s="35">
        <f>INDEX('[5]Short pulse adder 3'!E$24:E$52,MATCH($B17,'[5]Short pulse adder 3'!$B$24:$B$52,0),1)</f>
        <v>-1.18408203125E-2</v>
      </c>
      <c r="F17" s="35">
        <f>INDEX('[5]Short pulse adder 3'!F$24:F$52,MATCH($B17,'[5]Short pulse adder 3'!$B$24:$B$52,0),1)</f>
        <v>-1.4404296875E-2</v>
      </c>
      <c r="G17" s="35">
        <f>INDEX('[5]Short pulse adder 3'!G$24:G$52,MATCH($B17,'[5]Short pulse adder 3'!$B$24:$B$52,0),1)</f>
        <v>-3.521728515625E-2</v>
      </c>
      <c r="H17" s="35">
        <f>INDEX('[5]Short pulse adder 3'!H$24:H$52,MATCH($B17,'[5]Short pulse adder 3'!$B$24:$B$52,0),1)</f>
        <v>1.28173828125E-3</v>
      </c>
      <c r="I17" s="35">
        <f>INDEX('[5]Short pulse adder 3'!I$24:I$52,MATCH($B17,'[5]Short pulse adder 3'!$B$24:$B$52,0),1)</f>
        <v>4.8828125E-3</v>
      </c>
      <c r="J17" s="35">
        <f>INDEX('[5]Short pulse adder 3'!J$24:J$52,MATCH($B17,'[5]Short pulse adder 3'!$B$24:$B$52,0),1)</f>
        <v>-2.728271484375E-2</v>
      </c>
      <c r="K17" s="35">
        <f>INDEX('[5]Short pulse adder 3'!K$24:K$52,MATCH($B17,'[5]Short pulse adder 3'!$B$24:$B$52,0),1)</f>
        <v>-5.94482421875E-2</v>
      </c>
      <c r="L17" s="35">
        <f>INDEX('[5]Short pulse adder 3'!L$24:L$52,MATCH($B17,'[5]Short pulse adder 3'!$B$24:$B$52,0),1)</f>
        <v>6.4697265625E-3</v>
      </c>
      <c r="M17" s="35">
        <f>INDEX('[5]Short pulse adder 3'!M$24:M$52,MATCH($B17,'[5]Short pulse adder 3'!$B$24:$B$52,0),1)</f>
        <v>-2.081298828125E-2</v>
      </c>
      <c r="N17" s="35">
        <f>INDEX('[5]Short pulse adder 3'!N$24:N$52,MATCH($B17,'[5]Short pulse adder 3'!$B$24:$B$52,0),1)</f>
        <v>-7.6904296875E-3</v>
      </c>
      <c r="O17" s="35">
        <f>INDEX('[5]Short pulse adder 3'!O$24:O$52,MATCH($B17,'[5]Short pulse adder 3'!$B$24:$B$52,0),1)</f>
        <v>-6.103515625E-5</v>
      </c>
      <c r="P17" s="35">
        <f>INDEX('[5]Short pulse adder 3'!P$24:P$52,MATCH($B17,'[5]Short pulse adder 3'!$B$24:$B$52,0),1)</f>
        <v>8.97216796875E-3</v>
      </c>
      <c r="Q17" s="35">
        <f>INDEX('[5]Short pulse adder 3'!Q$24:Q$52,MATCH($B17,'[5]Short pulse adder 3'!$B$24:$B$52,0),1)</f>
        <v>5.77392578125E-2</v>
      </c>
      <c r="R17" s="35">
        <f>INDEX('[5]Short pulse adder 3'!R$24:R$52,MATCH($B17,'[5]Short pulse adder 3'!$B$24:$B$52,0),1)</f>
        <v>5.04150390625E-2</v>
      </c>
      <c r="S17" s="35">
        <f>INDEX('[5]Short pulse adder 3'!S$24:S$52,MATCH($B17,'[5]Short pulse adder 3'!$B$24:$B$52,0),1)</f>
        <v>5.04150390625E-2</v>
      </c>
    </row>
    <row r="18" spans="1:19" ht="15" customHeight="1" x14ac:dyDescent="0.25">
      <c r="A18" s="61"/>
      <c r="B18" s="38">
        <f>'Fuel Pressure Multiplier 1'!M6</f>
        <v>11</v>
      </c>
      <c r="C18" s="35">
        <f>INDEX('[5]Short pulse adder 3'!C$24:C$52,MATCH($B18,'[5]Short pulse adder 3'!$B$24:$B$52,0),1)</f>
        <v>5.18798828125E-4</v>
      </c>
      <c r="D18" s="35">
        <f>INDEX('[5]Short pulse adder 3'!D$24:D$52,MATCH($B18,'[5]Short pulse adder 3'!$B$24:$B$52,0),1)</f>
        <v>-4.852294921875E-3</v>
      </c>
      <c r="E18" s="35">
        <f>INDEX('[5]Short pulse adder 3'!E$24:E$52,MATCH($B18,'[5]Short pulse adder 3'!$B$24:$B$52,0),1)</f>
        <v>-1.0467529296875E-2</v>
      </c>
      <c r="F18" s="35">
        <f>INDEX('[5]Short pulse adder 3'!F$24:F$52,MATCH($B18,'[5]Short pulse adder 3'!$B$24:$B$52,0),1)</f>
        <v>-1.4923095703125E-2</v>
      </c>
      <c r="G18" s="35">
        <f>INDEX('[5]Short pulse adder 3'!G$24:G$52,MATCH($B18,'[5]Short pulse adder 3'!$B$24:$B$52,0),1)</f>
        <v>-2.703857421875E-2</v>
      </c>
      <c r="H18" s="35">
        <f>INDEX('[5]Short pulse adder 3'!H$24:H$52,MATCH($B18,'[5]Short pulse adder 3'!$B$24:$B$52,0),1)</f>
        <v>-3.3935546875E-2</v>
      </c>
      <c r="I18" s="35">
        <f>INDEX('[5]Short pulse adder 3'!I$24:I$52,MATCH($B18,'[5]Short pulse adder 3'!$B$24:$B$52,0),1)</f>
        <v>-3.8299560546875E-2</v>
      </c>
      <c r="J18" s="35">
        <f>INDEX('[5]Short pulse adder 3'!J$24:J$52,MATCH($B18,'[5]Short pulse adder 3'!$B$24:$B$52,0),1)</f>
        <v>-5.0079345703125E-2</v>
      </c>
      <c r="K18" s="35">
        <f>INDEX('[5]Short pulse adder 3'!K$24:K$52,MATCH($B18,'[5]Short pulse adder 3'!$B$24:$B$52,0),1)</f>
        <v>-5.6121826171875E-2</v>
      </c>
      <c r="L18" s="35">
        <f>INDEX('[5]Short pulse adder 3'!L$24:L$52,MATCH($B18,'[5]Short pulse adder 3'!$B$24:$B$52,0),1)</f>
        <v>-1.8218994140625E-2</v>
      </c>
      <c r="M18" s="35">
        <f>INDEX('[5]Short pulse adder 3'!M$24:M$52,MATCH($B18,'[5]Short pulse adder 3'!$B$24:$B$52,0),1)</f>
        <v>-3.3966064453125E-2</v>
      </c>
      <c r="N18" s="35">
        <f>INDEX('[5]Short pulse adder 3'!N$24:N$52,MATCH($B18,'[5]Short pulse adder 3'!$B$24:$B$52,0),1)</f>
        <v>-1.9287109375E-2</v>
      </c>
      <c r="O18" s="35">
        <f>INDEX('[5]Short pulse adder 3'!O$24:O$52,MATCH($B18,'[5]Short pulse adder 3'!$B$24:$B$52,0),1)</f>
        <v>-4.55322265625E-2</v>
      </c>
      <c r="P18" s="35">
        <f>INDEX('[5]Short pulse adder 3'!P$24:P$52,MATCH($B18,'[5]Short pulse adder 3'!$B$24:$B$52,0),1)</f>
        <v>-3.936767578125E-2</v>
      </c>
      <c r="Q18" s="35">
        <f>INDEX('[5]Short pulse adder 3'!Q$24:Q$52,MATCH($B18,'[5]Short pulse adder 3'!$B$24:$B$52,0),1)</f>
        <v>-3.35693359375E-3</v>
      </c>
      <c r="R18" s="35">
        <f>INDEX('[5]Short pulse adder 3'!R$24:R$52,MATCH($B18,'[5]Short pulse adder 3'!$B$24:$B$52,0),1)</f>
        <v>1.52587890625E-2</v>
      </c>
      <c r="S18" s="35">
        <f>INDEX('[5]Short pulse adder 3'!S$24:S$52,MATCH($B18,'[5]Short pulse adder 3'!$B$24:$B$52,0),1)</f>
        <v>1.52587890625E-2</v>
      </c>
    </row>
    <row r="19" spans="1:19" ht="15" customHeight="1" x14ac:dyDescent="0.25">
      <c r="A19" s="61"/>
      <c r="B19" s="38">
        <f>'Fuel Pressure Multiplier 1'!N6</f>
        <v>12</v>
      </c>
      <c r="C19" s="35">
        <f>INDEX('[5]Short pulse adder 3'!C$24:C$52,MATCH($B19,'[5]Short pulse adder 3'!$B$24:$B$52,0),1)</f>
        <v>-1.220703125E-3</v>
      </c>
      <c r="D19" s="35">
        <f>INDEX('[5]Short pulse adder 3'!D$24:D$52,MATCH($B19,'[5]Short pulse adder 3'!$B$24:$B$52,0),1)</f>
        <v>-6.2255859375E-3</v>
      </c>
      <c r="E19" s="35">
        <f>INDEX('[5]Short pulse adder 3'!E$24:E$52,MATCH($B19,'[5]Short pulse adder 3'!$B$24:$B$52,0),1)</f>
        <v>-9.09423828125E-3</v>
      </c>
      <c r="F19" s="35">
        <f>INDEX('[5]Short pulse adder 3'!F$24:F$52,MATCH($B19,'[5]Short pulse adder 3'!$B$24:$B$52,0),1)</f>
        <v>-1.544189453125E-2</v>
      </c>
      <c r="G19" s="35">
        <f>INDEX('[5]Short pulse adder 3'!G$24:G$52,MATCH($B19,'[5]Short pulse adder 3'!$B$24:$B$52,0),1)</f>
        <v>-1.885986328125E-2</v>
      </c>
      <c r="H19" s="35">
        <f>INDEX('[5]Short pulse adder 3'!H$24:H$52,MATCH($B19,'[5]Short pulse adder 3'!$B$24:$B$52,0),1)</f>
        <v>-6.915283203125E-2</v>
      </c>
      <c r="I19" s="35">
        <f>INDEX('[5]Short pulse adder 3'!I$24:I$52,MATCH($B19,'[5]Short pulse adder 3'!$B$24:$B$52,0),1)</f>
        <v>-8.148193359375E-2</v>
      </c>
      <c r="J19" s="35">
        <f>INDEX('[5]Short pulse adder 3'!J$24:J$52,MATCH($B19,'[5]Short pulse adder 3'!$B$24:$B$52,0),1)</f>
        <v>-7.28759765625E-2</v>
      </c>
      <c r="K19" s="35">
        <f>INDEX('[5]Short pulse adder 3'!K$24:K$52,MATCH($B19,'[5]Short pulse adder 3'!$B$24:$B$52,0),1)</f>
        <v>-5.279541015625E-2</v>
      </c>
      <c r="L19" s="35">
        <f>INDEX('[5]Short pulse adder 3'!L$24:L$52,MATCH($B19,'[5]Short pulse adder 3'!$B$24:$B$52,0),1)</f>
        <v>-4.290771484375E-2</v>
      </c>
      <c r="M19" s="35">
        <f>INDEX('[5]Short pulse adder 3'!M$24:M$52,MATCH($B19,'[5]Short pulse adder 3'!$B$24:$B$52,0),1)</f>
        <v>-4.7119140625E-2</v>
      </c>
      <c r="N19" s="35">
        <f>INDEX('[5]Short pulse adder 3'!N$24:N$52,MATCH($B19,'[5]Short pulse adder 3'!$B$24:$B$52,0),1)</f>
        <v>-3.08837890625E-2</v>
      </c>
      <c r="O19" s="35">
        <f>INDEX('[5]Short pulse adder 3'!O$24:O$52,MATCH($B19,'[5]Short pulse adder 3'!$B$24:$B$52,0),1)</f>
        <v>-9.100341796875E-2</v>
      </c>
      <c r="P19" s="35">
        <f>INDEX('[5]Short pulse adder 3'!P$24:P$52,MATCH($B19,'[5]Short pulse adder 3'!$B$24:$B$52,0),1)</f>
        <v>-8.770751953125E-2</v>
      </c>
      <c r="Q19" s="35">
        <f>INDEX('[5]Short pulse adder 3'!Q$24:Q$52,MATCH($B19,'[5]Short pulse adder 3'!$B$24:$B$52,0),1)</f>
        <v>-6.4453125E-2</v>
      </c>
      <c r="R19" s="35">
        <f>INDEX('[5]Short pulse adder 3'!R$24:R$52,MATCH($B19,'[5]Short pulse adder 3'!$B$24:$B$52,0),1)</f>
        <v>-1.98974609375E-2</v>
      </c>
      <c r="S19" s="35">
        <f>INDEX('[5]Short pulse adder 3'!S$24:S$52,MATCH($B19,'[5]Short pulse adder 3'!$B$24:$B$52,0),1)</f>
        <v>-1.98974609375E-2</v>
      </c>
    </row>
    <row r="20" spans="1:19" ht="15" customHeight="1" x14ac:dyDescent="0.25">
      <c r="A20" s="61"/>
      <c r="B20" s="38">
        <f>'Fuel Pressure Multiplier 1'!O6</f>
        <v>14</v>
      </c>
      <c r="C20" s="35">
        <f>INDEX('[5]Short pulse adder 3'!C$24:C$52,MATCH($B20,'[5]Short pulse adder 3'!$B$24:$B$52,0),1)</f>
        <v>-8.056640625E-2</v>
      </c>
      <c r="D20" s="35">
        <f>INDEX('[5]Short pulse adder 3'!D$24:D$52,MATCH($B20,'[5]Short pulse adder 3'!$B$24:$B$52,0),1)</f>
        <v>-9.686279296875E-2</v>
      </c>
      <c r="E20" s="35">
        <f>INDEX('[5]Short pulse adder 3'!E$24:E$52,MATCH($B20,'[5]Short pulse adder 3'!$B$24:$B$52,0),1)</f>
        <v>-0.10955810546875</v>
      </c>
      <c r="F20" s="35">
        <f>INDEX('[5]Short pulse adder 3'!F$24:F$52,MATCH($B20,'[5]Short pulse adder 3'!$B$24:$B$52,0),1)</f>
        <v>-0.1214599609375</v>
      </c>
      <c r="G20" s="35">
        <f>INDEX('[5]Short pulse adder 3'!G$24:G$52,MATCH($B20,'[5]Short pulse adder 3'!$B$24:$B$52,0),1)</f>
        <v>-2.24609375E-2</v>
      </c>
      <c r="H20" s="35">
        <f>INDEX('[5]Short pulse adder 3'!H$24:H$52,MATCH($B20,'[5]Short pulse adder 3'!$B$24:$B$52,0),1)</f>
        <v>-3.41796875E-2</v>
      </c>
      <c r="I20" s="35">
        <f>INDEX('[5]Short pulse adder 3'!I$24:I$52,MATCH($B20,'[5]Short pulse adder 3'!$B$24:$B$52,0),1)</f>
        <v>-4.58984375E-2</v>
      </c>
      <c r="J20" s="35">
        <f>INDEX('[5]Short pulse adder 3'!J$24:J$52,MATCH($B20,'[5]Short pulse adder 3'!$B$24:$B$52,0),1)</f>
        <v>-5.76171875E-2</v>
      </c>
      <c r="K20" s="35">
        <f>INDEX('[5]Short pulse adder 3'!K$24:K$52,MATCH($B20,'[5]Short pulse adder 3'!$B$24:$B$52,0),1)</f>
        <v>-4.632568359375E-2</v>
      </c>
      <c r="L20" s="35">
        <f>INDEX('[5]Short pulse adder 3'!L$24:L$52,MATCH($B20,'[5]Short pulse adder 3'!$B$24:$B$52,0),1)</f>
        <v>-3.50341796875E-2</v>
      </c>
      <c r="M20" s="35">
        <f>INDEX('[5]Short pulse adder 3'!M$24:M$52,MATCH($B20,'[5]Short pulse adder 3'!$B$24:$B$52,0),1)</f>
        <v>-4.04052734375E-2</v>
      </c>
      <c r="N20" s="35">
        <f>INDEX('[5]Short pulse adder 3'!N$24:N$52,MATCH($B20,'[5]Short pulse adder 3'!$B$24:$B$52,0),1)</f>
        <v>-2.38037109375E-3</v>
      </c>
      <c r="O20" s="35">
        <f>INDEX('[5]Short pulse adder 3'!O$24:O$52,MATCH($B20,'[5]Short pulse adder 3'!$B$24:$B$52,0),1)</f>
        <v>-7.598876953125E-2</v>
      </c>
      <c r="P20" s="35">
        <f>INDEX('[5]Short pulse adder 3'!P$24:P$52,MATCH($B20,'[5]Short pulse adder 3'!$B$24:$B$52,0),1)</f>
        <v>-9.8876953125E-2</v>
      </c>
      <c r="Q20" s="35">
        <f>INDEX('[5]Short pulse adder 3'!Q$24:Q$52,MATCH($B20,'[5]Short pulse adder 3'!$B$24:$B$52,0),1)</f>
        <v>-6.99462890625E-2</v>
      </c>
      <c r="R20" s="35">
        <f>INDEX('[5]Short pulse adder 3'!R$24:R$52,MATCH($B20,'[5]Short pulse adder 3'!$B$24:$B$52,0),1)</f>
        <v>-1.849365234375E-2</v>
      </c>
      <c r="S20" s="35">
        <f>INDEX('[5]Short pulse adder 3'!S$24:S$52,MATCH($B20,'[5]Short pulse adder 3'!$B$24:$B$52,0),1)</f>
        <v>-1.849365234375E-2</v>
      </c>
    </row>
    <row r="21" spans="1:19" ht="15" customHeight="1" x14ac:dyDescent="0.25">
      <c r="A21" s="61"/>
      <c r="B21" s="38">
        <f>'Fuel Pressure Multiplier 1'!P6</f>
        <v>15</v>
      </c>
      <c r="C21" s="35">
        <f>INDEX('[5]Short pulse adder 3'!C$24:C$52,MATCH($B21,'[5]Short pulse adder 3'!$B$24:$B$52,0),1)</f>
        <v>-0.120269775390625</v>
      </c>
      <c r="D21" s="35">
        <f>INDEX('[5]Short pulse adder 3'!D$24:D$52,MATCH($B21,'[5]Short pulse adder 3'!$B$24:$B$52,0),1)</f>
        <v>-0.142181396484375</v>
      </c>
      <c r="E21" s="35">
        <f>INDEX('[5]Short pulse adder 3'!E$24:E$52,MATCH($B21,'[5]Short pulse adder 3'!$B$24:$B$52,0),1)</f>
        <v>-0.1597900390625</v>
      </c>
      <c r="F21" s="35">
        <f>INDEX('[5]Short pulse adder 3'!F$24:F$52,MATCH($B21,'[5]Short pulse adder 3'!$B$24:$B$52,0),1)</f>
        <v>-0.174468994140625</v>
      </c>
      <c r="G21" s="35">
        <f>INDEX('[5]Short pulse adder 3'!G$24:G$52,MATCH($B21,'[5]Short pulse adder 3'!$B$24:$B$52,0),1)</f>
        <v>-0.1312255859375</v>
      </c>
      <c r="H21" s="35">
        <f>INDEX('[5]Short pulse adder 3'!H$24:H$52,MATCH($B21,'[5]Short pulse adder 3'!$B$24:$B$52,0),1)</f>
        <v>-0.140838623046875</v>
      </c>
      <c r="I21" s="35">
        <f>INDEX('[5]Short pulse adder 3'!I$24:I$52,MATCH($B21,'[5]Short pulse adder 3'!$B$24:$B$52,0),1)</f>
        <v>-0.14794921875</v>
      </c>
      <c r="J21" s="35">
        <f>INDEX('[5]Short pulse adder 3'!J$24:J$52,MATCH($B21,'[5]Short pulse adder 3'!$B$24:$B$52,0),1)</f>
        <v>-0.152557373046875</v>
      </c>
      <c r="K21" s="35">
        <f>INDEX('[5]Short pulse adder 3'!K$24:K$52,MATCH($B21,'[5]Short pulse adder 3'!$B$24:$B$52,0),1)</f>
        <v>-0.143157958984375</v>
      </c>
      <c r="L21" s="35">
        <f>INDEX('[5]Short pulse adder 3'!L$24:L$52,MATCH($B21,'[5]Short pulse adder 3'!$B$24:$B$52,0),1)</f>
        <v>-0.131256103515625</v>
      </c>
      <c r="M21" s="35">
        <f>INDEX('[5]Short pulse adder 3'!M$24:M$52,MATCH($B21,'[5]Short pulse adder 3'!$B$24:$B$52,0),1)</f>
        <v>-0.125213623046875</v>
      </c>
      <c r="N21" s="35">
        <f>INDEX('[5]Short pulse adder 3'!N$24:N$52,MATCH($B21,'[5]Short pulse adder 3'!$B$24:$B$52,0),1)</f>
        <v>-9.4940185546875E-2</v>
      </c>
      <c r="O21" s="35">
        <f>INDEX('[5]Short pulse adder 3'!O$24:O$52,MATCH($B21,'[5]Short pulse adder 3'!$B$24:$B$52,0),1)</f>
        <v>-0.10174560546875</v>
      </c>
      <c r="P21" s="35">
        <f>INDEX('[5]Short pulse adder 3'!P$24:P$52,MATCH($B21,'[5]Short pulse adder 3'!$B$24:$B$52,0),1)</f>
        <v>-9.4451904296875E-2</v>
      </c>
      <c r="Q21" s="35">
        <f>INDEX('[5]Short pulse adder 3'!Q$24:Q$52,MATCH($B21,'[5]Short pulse adder 3'!$B$24:$B$52,0),1)</f>
        <v>-5.87158203125E-2</v>
      </c>
      <c r="R21" s="35">
        <f>INDEX('[5]Short pulse adder 3'!R$24:R$52,MATCH($B21,'[5]Short pulse adder 3'!$B$24:$B$52,0),1)</f>
        <v>-9.246826171875E-3</v>
      </c>
      <c r="S21" s="35">
        <f>INDEX('[5]Short pulse adder 3'!S$24:S$52,MATCH($B21,'[5]Short pulse adder 3'!$B$24:$B$52,0),1)</f>
        <v>-9.246826171875E-3</v>
      </c>
    </row>
    <row r="22" spans="1:19" ht="15" customHeight="1" x14ac:dyDescent="0.25">
      <c r="A22" s="61"/>
      <c r="B22" s="38">
        <f>'Fuel Pressure Multiplier 1'!Q6</f>
        <v>16</v>
      </c>
      <c r="C22" s="35">
        <f>INDEX('[5]Short pulse adder 3'!C$24:C$52,MATCH($B22,'[5]Short pulse adder 3'!$B$24:$B$52,0),1)</f>
        <v>-0.15997314453125</v>
      </c>
      <c r="D22" s="35">
        <f>INDEX('[5]Short pulse adder 3'!D$24:D$52,MATCH($B22,'[5]Short pulse adder 3'!$B$24:$B$52,0),1)</f>
        <v>-0.1875</v>
      </c>
      <c r="E22" s="35">
        <f>INDEX('[5]Short pulse adder 3'!E$24:E$52,MATCH($B22,'[5]Short pulse adder 3'!$B$24:$B$52,0),1)</f>
        <v>-0.21002197265625</v>
      </c>
      <c r="F22" s="35">
        <f>INDEX('[5]Short pulse adder 3'!F$24:F$52,MATCH($B22,'[5]Short pulse adder 3'!$B$24:$B$52,0),1)</f>
        <v>-0.22747802734375</v>
      </c>
      <c r="G22" s="35">
        <f>INDEX('[5]Short pulse adder 3'!G$24:G$52,MATCH($B22,'[5]Short pulse adder 3'!$B$24:$B$52,0),1)</f>
        <v>-0.239990234375</v>
      </c>
      <c r="H22" s="35">
        <f>INDEX('[5]Short pulse adder 3'!H$24:H$52,MATCH($B22,'[5]Short pulse adder 3'!$B$24:$B$52,0),1)</f>
        <v>-0.24749755859375</v>
      </c>
      <c r="I22" s="35">
        <f>INDEX('[5]Short pulse adder 3'!I$24:I$52,MATCH($B22,'[5]Short pulse adder 3'!$B$24:$B$52,0),1)</f>
        <v>-0.25</v>
      </c>
      <c r="J22" s="35">
        <f>INDEX('[5]Short pulse adder 3'!J$24:J$52,MATCH($B22,'[5]Short pulse adder 3'!$B$24:$B$52,0),1)</f>
        <v>-0.24749755859375</v>
      </c>
      <c r="K22" s="35">
        <f>INDEX('[5]Short pulse adder 3'!K$24:K$52,MATCH($B22,'[5]Short pulse adder 3'!$B$24:$B$52,0),1)</f>
        <v>-0.239990234375</v>
      </c>
      <c r="L22" s="35">
        <f>INDEX('[5]Short pulse adder 3'!L$24:L$52,MATCH($B22,'[5]Short pulse adder 3'!$B$24:$B$52,0),1)</f>
        <v>-0.22747802734375</v>
      </c>
      <c r="M22" s="35">
        <f>INDEX('[5]Short pulse adder 3'!M$24:M$52,MATCH($B22,'[5]Short pulse adder 3'!$B$24:$B$52,0),1)</f>
        <v>-0.21002197265625</v>
      </c>
      <c r="N22" s="35">
        <f>INDEX('[5]Short pulse adder 3'!N$24:N$52,MATCH($B22,'[5]Short pulse adder 3'!$B$24:$B$52,0),1)</f>
        <v>-0.1875</v>
      </c>
      <c r="O22" s="35">
        <f>INDEX('[5]Short pulse adder 3'!O$24:O$52,MATCH($B22,'[5]Short pulse adder 3'!$B$24:$B$52,0),1)</f>
        <v>-0.12750244140625</v>
      </c>
      <c r="P22" s="35">
        <f>INDEX('[5]Short pulse adder 3'!P$24:P$52,MATCH($B22,'[5]Short pulse adder 3'!$B$24:$B$52,0),1)</f>
        <v>-9.002685546875E-2</v>
      </c>
      <c r="Q22" s="35">
        <f>INDEX('[5]Short pulse adder 3'!Q$24:Q$52,MATCH($B22,'[5]Short pulse adder 3'!$B$24:$B$52,0),1)</f>
        <v>-4.74853515625E-2</v>
      </c>
      <c r="R22" s="35">
        <f>INDEX('[5]Short pulse adder 3'!R$24:R$52,MATCH($B22,'[5]Short pulse adder 3'!$B$24:$B$52,0),1)</f>
        <v>0</v>
      </c>
      <c r="S22" s="35">
        <f>INDEX('[5]Short pulse adder 3'!S$24:S$52,MATCH($B22,'[5]Short pulse adder 3'!$B$24:$B$52,0),1)</f>
        <v>0</v>
      </c>
    </row>
    <row r="23" spans="1:19" ht="15" customHeight="1" x14ac:dyDescent="0.25">
      <c r="A23" s="61"/>
      <c r="B23" s="38">
        <f>'Fuel Pressure Multiplier 1'!R6</f>
        <v>21</v>
      </c>
      <c r="C23" s="35">
        <f>INDEX('[5]Short pulse adder 3'!C$24:C$52,MATCH($B23,'[5]Short pulse adder 3'!$B$24:$B$52,0),1)</f>
        <v>-0.15997314453125</v>
      </c>
      <c r="D23" s="35">
        <f>INDEX('[5]Short pulse adder 3'!D$24:D$52,MATCH($B23,'[5]Short pulse adder 3'!$B$24:$B$52,0),1)</f>
        <v>-0.1875</v>
      </c>
      <c r="E23" s="35">
        <f>INDEX('[5]Short pulse adder 3'!E$24:E$52,MATCH($B23,'[5]Short pulse adder 3'!$B$24:$B$52,0),1)</f>
        <v>-0.21002197265625</v>
      </c>
      <c r="F23" s="35">
        <f>INDEX('[5]Short pulse adder 3'!F$24:F$52,MATCH($B23,'[5]Short pulse adder 3'!$B$24:$B$52,0),1)</f>
        <v>-0.22747802734375</v>
      </c>
      <c r="G23" s="35">
        <f>INDEX('[5]Short pulse adder 3'!G$24:G$52,MATCH($B23,'[5]Short pulse adder 3'!$B$24:$B$52,0),1)</f>
        <v>-0.239990234375</v>
      </c>
      <c r="H23" s="35">
        <f>INDEX('[5]Short pulse adder 3'!H$24:H$52,MATCH($B23,'[5]Short pulse adder 3'!$B$24:$B$52,0),1)</f>
        <v>-0.24749755859375</v>
      </c>
      <c r="I23" s="35">
        <f>INDEX('[5]Short pulse adder 3'!I$24:I$52,MATCH($B23,'[5]Short pulse adder 3'!$B$24:$B$52,0),1)</f>
        <v>-0.25</v>
      </c>
      <c r="J23" s="35">
        <f>INDEX('[5]Short pulse adder 3'!J$24:J$52,MATCH($B23,'[5]Short pulse adder 3'!$B$24:$B$52,0),1)</f>
        <v>-0.24749755859375</v>
      </c>
      <c r="K23" s="35">
        <f>INDEX('[5]Short pulse adder 3'!K$24:K$52,MATCH($B23,'[5]Short pulse adder 3'!$B$24:$B$52,0),1)</f>
        <v>-0.239990234375</v>
      </c>
      <c r="L23" s="35">
        <f>INDEX('[5]Short pulse adder 3'!L$24:L$52,MATCH($B23,'[5]Short pulse adder 3'!$B$24:$B$52,0),1)</f>
        <v>-0.22747802734375</v>
      </c>
      <c r="M23" s="35">
        <f>INDEX('[5]Short pulse adder 3'!M$24:M$52,MATCH($B23,'[5]Short pulse adder 3'!$B$24:$B$52,0),1)</f>
        <v>-0.21002197265625</v>
      </c>
      <c r="N23" s="35">
        <f>INDEX('[5]Short pulse adder 3'!N$24:N$52,MATCH($B23,'[5]Short pulse adder 3'!$B$24:$B$52,0),1)</f>
        <v>-0.1875</v>
      </c>
      <c r="O23" s="35">
        <f>INDEX('[5]Short pulse adder 3'!O$24:O$52,MATCH($B23,'[5]Short pulse adder 3'!$B$24:$B$52,0),1)</f>
        <v>-0.12750244140625</v>
      </c>
      <c r="P23" s="35">
        <f>INDEX('[5]Short pulse adder 3'!P$24:P$52,MATCH($B23,'[5]Short pulse adder 3'!$B$24:$B$52,0),1)</f>
        <v>-9.002685546875E-2</v>
      </c>
      <c r="Q23" s="35">
        <f>INDEX('[5]Short pulse adder 3'!Q$24:Q$52,MATCH($B23,'[5]Short pulse adder 3'!$B$24:$B$52,0),1)</f>
        <v>-4.74853515625E-2</v>
      </c>
      <c r="R23" s="35">
        <f>INDEX('[5]Short pulse adder 3'!R$24:R$52,MATCH($B23,'[5]Short pulse adder 3'!$B$24:$B$52,0),1)</f>
        <v>0</v>
      </c>
      <c r="S23" s="35">
        <f>INDEX('[5]Short pulse adder 3'!S$24:S$52,MATCH($B23,'[5]Short pulse adder 3'!$B$24:$B$52,0),1)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95</v>
      </c>
      <c r="B5" s="15" t="s">
        <v>94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K16"/>
  <sheetViews>
    <sheetView zoomScaleNormal="100" workbookViewId="0">
      <selection activeCell="B6" sqref="B6:B13"/>
    </sheetView>
  </sheetViews>
  <sheetFormatPr defaultRowHeight="15" x14ac:dyDescent="0.25"/>
  <cols>
    <col min="1" max="1" width="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20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55" t="s">
        <v>107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" customHeight="1" x14ac:dyDescent="0.25">
      <c r="A5" s="25"/>
      <c r="B5" s="25" t="s">
        <v>117</v>
      </c>
    </row>
    <row r="6" spans="1:11" ht="15" customHeight="1" x14ac:dyDescent="0.25">
      <c r="A6" s="1" t="s">
        <v>108</v>
      </c>
      <c r="B6" s="16">
        <v>1</v>
      </c>
    </row>
    <row r="7" spans="1:11" ht="15" customHeight="1" x14ac:dyDescent="0.25">
      <c r="A7" s="1" t="s">
        <v>109</v>
      </c>
      <c r="B7" s="16">
        <v>1</v>
      </c>
    </row>
    <row r="8" spans="1:11" ht="15" customHeight="1" x14ac:dyDescent="0.25">
      <c r="A8" s="1" t="s">
        <v>110</v>
      </c>
      <c r="B8" s="16">
        <v>1</v>
      </c>
    </row>
    <row r="9" spans="1:11" ht="15" customHeight="1" x14ac:dyDescent="0.25">
      <c r="A9" s="1" t="s">
        <v>111</v>
      </c>
      <c r="B9" s="16">
        <v>1</v>
      </c>
    </row>
    <row r="10" spans="1:11" ht="15" customHeight="1" x14ac:dyDescent="0.25">
      <c r="A10" s="1" t="s">
        <v>112</v>
      </c>
      <c r="B10" s="16">
        <v>1</v>
      </c>
    </row>
    <row r="11" spans="1:11" ht="15" customHeight="1" x14ac:dyDescent="0.25">
      <c r="A11" s="1" t="s">
        <v>114</v>
      </c>
      <c r="B11" s="16">
        <v>1</v>
      </c>
    </row>
    <row r="12" spans="1:11" ht="15" customHeight="1" x14ac:dyDescent="0.25">
      <c r="A12" s="1" t="s">
        <v>113</v>
      </c>
      <c r="B12" s="16">
        <v>1</v>
      </c>
    </row>
    <row r="13" spans="1:11" ht="15" customHeight="1" x14ac:dyDescent="0.25">
      <c r="A13" s="1" t="s">
        <v>115</v>
      </c>
      <c r="B13" s="16">
        <v>1</v>
      </c>
    </row>
    <row r="15" spans="1:11" x14ac:dyDescent="0.25">
      <c r="A15" s="45" t="s">
        <v>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116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</sheetData>
  <sheetProtection sheet="1" objects="1" scenarios="1"/>
  <mergeCells count="4">
    <mergeCell ref="A1:K3"/>
    <mergeCell ref="A4:K4"/>
    <mergeCell ref="A15:K15"/>
    <mergeCell ref="A16:K1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40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32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39"/>
      <c r="B2" s="39"/>
      <c r="C2" s="39"/>
      <c r="D2" s="39"/>
      <c r="E2" s="39"/>
      <c r="F2" s="39"/>
    </row>
    <row r="3" spans="1:6" ht="15" customHeight="1" thickBot="1" x14ac:dyDescent="0.3">
      <c r="A3" s="40"/>
      <c r="B3" s="40"/>
      <c r="C3" s="40"/>
      <c r="D3" s="40"/>
      <c r="E3" s="40"/>
      <c r="F3" s="40"/>
    </row>
    <row r="4" spans="1:6" ht="24" thickBot="1" x14ac:dyDescent="0.4">
      <c r="A4" s="44" t="s">
        <v>40</v>
      </c>
      <c r="B4" s="44"/>
      <c r="C4" s="44"/>
      <c r="D4" s="44"/>
      <c r="E4" s="44"/>
      <c r="F4" s="44"/>
    </row>
    <row r="5" spans="1:6" ht="15" customHeight="1" x14ac:dyDescent="0.35">
      <c r="A5" s="19"/>
      <c r="B5" s="19"/>
      <c r="C5" s="19"/>
      <c r="D5" s="19"/>
      <c r="E5" s="19"/>
      <c r="F5" s="19"/>
    </row>
    <row r="6" spans="1:6" x14ac:dyDescent="0.25">
      <c r="A6" s="9" t="s">
        <v>41</v>
      </c>
      <c r="B6" s="9" t="s">
        <v>42</v>
      </c>
    </row>
    <row r="7" spans="1:6" x14ac:dyDescent="0.25">
      <c r="A7" s="27" t="s">
        <v>35</v>
      </c>
      <c r="B7">
        <f ca="1">_xlfn.SHEET(_xlfn.CONCAT(A7))</f>
        <v>3</v>
      </c>
    </row>
    <row r="8" spans="1:6" x14ac:dyDescent="0.25">
      <c r="A8" s="27" t="s">
        <v>62</v>
      </c>
      <c r="B8">
        <f t="shared" ref="B8:B40" ca="1" si="0">_xlfn.SHEET(_xlfn.CONCAT(A8))</f>
        <v>4</v>
      </c>
    </row>
    <row r="9" spans="1:6" x14ac:dyDescent="0.25">
      <c r="A9" s="27" t="s">
        <v>81</v>
      </c>
      <c r="B9">
        <f t="shared" ca="1" si="0"/>
        <v>5</v>
      </c>
    </row>
    <row r="10" spans="1:6" x14ac:dyDescent="0.25">
      <c r="A10" s="27" t="s">
        <v>37</v>
      </c>
      <c r="B10">
        <f t="shared" ca="1" si="0"/>
        <v>6</v>
      </c>
    </row>
    <row r="11" spans="1:6" x14ac:dyDescent="0.25">
      <c r="A11" s="27" t="s">
        <v>39</v>
      </c>
      <c r="B11">
        <f t="shared" ca="1" si="0"/>
        <v>7</v>
      </c>
    </row>
    <row r="12" spans="1:6" x14ac:dyDescent="0.25">
      <c r="A12" s="27" t="s">
        <v>43</v>
      </c>
      <c r="B12">
        <f t="shared" ca="1" si="0"/>
        <v>8</v>
      </c>
    </row>
    <row r="13" spans="1:6" x14ac:dyDescent="0.25">
      <c r="A13" s="27" t="s">
        <v>85</v>
      </c>
      <c r="B13">
        <f t="shared" ca="1" si="0"/>
        <v>9</v>
      </c>
    </row>
    <row r="14" spans="1:6" x14ac:dyDescent="0.25">
      <c r="A14" s="27" t="s">
        <v>86</v>
      </c>
      <c r="B14">
        <f t="shared" ca="1" si="0"/>
        <v>10</v>
      </c>
    </row>
    <row r="15" spans="1:6" x14ac:dyDescent="0.25">
      <c r="A15" s="27" t="s">
        <v>89</v>
      </c>
      <c r="B15">
        <f t="shared" ca="1" si="0"/>
        <v>11</v>
      </c>
    </row>
    <row r="16" spans="1:6" x14ac:dyDescent="0.25">
      <c r="A16" s="27" t="s">
        <v>122</v>
      </c>
      <c r="B16">
        <f t="shared" ca="1" si="0"/>
        <v>12</v>
      </c>
    </row>
    <row r="17" spans="1:2" x14ac:dyDescent="0.25">
      <c r="A17" s="27" t="s">
        <v>123</v>
      </c>
      <c r="B17">
        <f t="shared" ca="1" si="0"/>
        <v>13</v>
      </c>
    </row>
    <row r="18" spans="1:2" x14ac:dyDescent="0.25">
      <c r="A18" s="27" t="s">
        <v>91</v>
      </c>
      <c r="B18">
        <f t="shared" ca="1" si="0"/>
        <v>14</v>
      </c>
    </row>
    <row r="19" spans="1:2" x14ac:dyDescent="0.25">
      <c r="A19" s="27" t="s">
        <v>101</v>
      </c>
      <c r="B19">
        <f t="shared" ca="1" si="0"/>
        <v>15</v>
      </c>
    </row>
    <row r="20" spans="1:2" x14ac:dyDescent="0.25">
      <c r="A20" s="27" t="s">
        <v>103</v>
      </c>
      <c r="B20">
        <f t="shared" ca="1" si="0"/>
        <v>16</v>
      </c>
    </row>
    <row r="21" spans="1:2" x14ac:dyDescent="0.25">
      <c r="A21" s="27" t="s">
        <v>105</v>
      </c>
      <c r="B21">
        <f t="shared" ca="1" si="0"/>
        <v>17</v>
      </c>
    </row>
    <row r="22" spans="1:2" x14ac:dyDescent="0.25">
      <c r="A22" s="27" t="s">
        <v>95</v>
      </c>
      <c r="B22">
        <f t="shared" ca="1" si="0"/>
        <v>18</v>
      </c>
    </row>
    <row r="23" spans="1:2" x14ac:dyDescent="0.25">
      <c r="A23" s="27" t="s">
        <v>124</v>
      </c>
      <c r="B23">
        <f t="shared" ca="1" si="0"/>
        <v>19</v>
      </c>
    </row>
    <row r="24" spans="1:2" x14ac:dyDescent="0.25">
      <c r="A24" s="27" t="s">
        <v>118</v>
      </c>
      <c r="B24">
        <f t="shared" ca="1" si="0"/>
        <v>20</v>
      </c>
    </row>
    <row r="25" spans="1:2" x14ac:dyDescent="0.25">
      <c r="A25" s="27" t="s">
        <v>21</v>
      </c>
      <c r="B25">
        <f t="shared" ca="1" si="0"/>
        <v>21</v>
      </c>
    </row>
    <row r="26" spans="1:2" x14ac:dyDescent="0.25">
      <c r="A26" s="27" t="s">
        <v>48</v>
      </c>
      <c r="B26">
        <f t="shared" ca="1" si="0"/>
        <v>22</v>
      </c>
    </row>
    <row r="27" spans="1:2" x14ac:dyDescent="0.25">
      <c r="A27" s="27" t="s">
        <v>49</v>
      </c>
      <c r="B27">
        <f t="shared" ca="1" si="0"/>
        <v>23</v>
      </c>
    </row>
    <row r="28" spans="1:2" x14ac:dyDescent="0.25">
      <c r="A28" s="27" t="s">
        <v>50</v>
      </c>
      <c r="B28">
        <f t="shared" ca="1" si="0"/>
        <v>24</v>
      </c>
    </row>
    <row r="29" spans="1:2" x14ac:dyDescent="0.25">
      <c r="A29" s="27" t="s">
        <v>51</v>
      </c>
      <c r="B29">
        <f t="shared" ca="1" si="0"/>
        <v>25</v>
      </c>
    </row>
    <row r="30" spans="1:2" x14ac:dyDescent="0.25">
      <c r="A30" s="27" t="s">
        <v>52</v>
      </c>
      <c r="B30">
        <f t="shared" ca="1" si="0"/>
        <v>26</v>
      </c>
    </row>
    <row r="31" spans="1:2" x14ac:dyDescent="0.25">
      <c r="A31" s="27" t="s">
        <v>53</v>
      </c>
      <c r="B31">
        <f t="shared" ca="1" si="0"/>
        <v>27</v>
      </c>
    </row>
    <row r="32" spans="1:2" x14ac:dyDescent="0.25">
      <c r="A32" s="27" t="s">
        <v>54</v>
      </c>
      <c r="B32">
        <f t="shared" ca="1" si="0"/>
        <v>28</v>
      </c>
    </row>
    <row r="33" spans="1:2" x14ac:dyDescent="0.25">
      <c r="A33" s="27" t="s">
        <v>55</v>
      </c>
      <c r="B33">
        <f t="shared" ca="1" si="0"/>
        <v>29</v>
      </c>
    </row>
    <row r="34" spans="1:2" x14ac:dyDescent="0.25">
      <c r="A34" s="27" t="s">
        <v>56</v>
      </c>
      <c r="B34">
        <f t="shared" ca="1" si="0"/>
        <v>30</v>
      </c>
    </row>
    <row r="35" spans="1:2" x14ac:dyDescent="0.25">
      <c r="A35" s="27" t="s">
        <v>57</v>
      </c>
      <c r="B35">
        <f t="shared" ca="1" si="0"/>
        <v>31</v>
      </c>
    </row>
    <row r="36" spans="1:2" x14ac:dyDescent="0.25">
      <c r="A36" s="27" t="s">
        <v>58</v>
      </c>
      <c r="B36">
        <f t="shared" ca="1" si="0"/>
        <v>32</v>
      </c>
    </row>
    <row r="37" spans="1:2" x14ac:dyDescent="0.25">
      <c r="A37" s="27" t="s">
        <v>59</v>
      </c>
      <c r="B37">
        <f t="shared" ca="1" si="0"/>
        <v>33</v>
      </c>
    </row>
    <row r="38" spans="1:2" x14ac:dyDescent="0.25">
      <c r="A38" s="27" t="s">
        <v>31</v>
      </c>
      <c r="B38">
        <f t="shared" ca="1" si="0"/>
        <v>34</v>
      </c>
    </row>
    <row r="39" spans="1:2" x14ac:dyDescent="0.25">
      <c r="A39" t="s">
        <v>136</v>
      </c>
      <c r="B39">
        <f t="shared" ca="1" si="0"/>
        <v>35</v>
      </c>
    </row>
    <row r="40" spans="1:2" x14ac:dyDescent="0.25">
      <c r="A40" t="s">
        <v>133</v>
      </c>
      <c r="B40">
        <f t="shared" ca="1" si="0"/>
        <v>36</v>
      </c>
    </row>
  </sheetData>
  <mergeCells count="2">
    <mergeCell ref="A1:F3"/>
    <mergeCell ref="A4:F4"/>
  </mergeCells>
  <hyperlinks>
    <hyperlink ref="A7" location="'Flow Rate'!B5" display="Flow Rate" xr:uid="{00000000-0004-0000-0100-000000000000}"/>
    <hyperlink ref="A10" location="'Fuel Pressure Multiplier 1'!B7:R7" display="Fuel Pressure Multiplier 1" xr:uid="{00000000-0004-0000-0100-000001000000}"/>
    <hyperlink ref="A11" location="'Fuel Pressure Multiplier 2'!B7:R7" display="Fuel Pressure Multiplier 2" xr:uid="{00000000-0004-0000-0100-000002000000}"/>
    <hyperlink ref="A12" location="'Fuel Pressure Multiplier 3'!B7:R7" display="Fuel Pressure Multiplier 3" xr:uid="{00000000-0004-0000-0100-000003000000}"/>
    <hyperlink ref="A25" location="'Injector Profiles'!B5" display="Injector Profiles" xr:uid="{00000000-0004-0000-0100-000004000000}"/>
    <hyperlink ref="A26" location="'Pull-in High Current'!B6:B8" display="Pull-in High Current" xr:uid="{00000000-0004-0000-0100-000005000000}"/>
    <hyperlink ref="A27" location="'Peak High Current'!B6:B8" display="Peak High Current" xr:uid="{00000000-0004-0000-0100-000006000000}"/>
    <hyperlink ref="A28" location="'Peak Low Current'!B6:B8" display="Peak Low Current" xr:uid="{00000000-0004-0000-0100-000007000000}"/>
    <hyperlink ref="A29" location="'Bypass High Current'!B6:B8" display="Bypass High Current" xr:uid="{00000000-0004-0000-0100-000008000000}"/>
    <hyperlink ref="A30" location="'Bypass Low Current'!B6:B8" display="Bypass Low Current" xr:uid="{00000000-0004-0000-0100-000009000000}"/>
    <hyperlink ref="A31" location="'Hold High Current'!B6:B8" display="Hold High Current" xr:uid="{00000000-0004-0000-0100-00000A000000}"/>
    <hyperlink ref="A32" location="'Hold Low Current'!B6:B8" display="Hold Low Current" xr:uid="{00000000-0004-0000-0100-00000B000000}"/>
    <hyperlink ref="A33" location="'Peak Period'!B6:B8" display="Peak Period" xr:uid="{00000000-0004-0000-0100-00000C000000}"/>
    <hyperlink ref="A34" location="'Bypass Period'!B6:B8" display="Bypass Period" xr:uid="{00000000-0004-0000-0100-00000D000000}"/>
    <hyperlink ref="A35" location="'Peak to Bypass Recharge'!B6:B8" display="Peak to Bypass Recharge" xr:uid="{00000000-0004-0000-0100-00000E000000}"/>
    <hyperlink ref="A36" location="'Bypass to Hold Recharge'!B6:B8" display="Bypass to Hold Recharge" xr:uid="{00000000-0004-0000-0100-00000F000000}"/>
    <hyperlink ref="A37" location="'Boost Profile'!B5:B7" display="Boost Profile" xr:uid="{00000000-0004-0000-0100-000010000000}"/>
    <hyperlink ref="A38" location="'HP Pump Maximum Pressure'!B7:J7" display="HP Pump Maximum Pressure" xr:uid="{00000000-0004-0000-0100-000011000000}"/>
    <hyperlink ref="A8" location="'Density Multiplier'!C7:S23" display="Density Multiplier" xr:uid="{00000000-0004-0000-0100-000012000000}"/>
    <hyperlink ref="A9" location="'Alcohol Multiplier'!B7:J7" display="Alcohol Multiplier" xr:uid="{00000000-0004-0000-0100-000013000000}"/>
    <hyperlink ref="A13" location="'Offset Profile 1'!B7:R7" display="Offset Profile 1" xr:uid="{00000000-0004-0000-0100-000014000000}"/>
    <hyperlink ref="A14" location="'Offset Profile 2'!B7:R7" display="Offset Profile 2" xr:uid="{00000000-0004-0000-0100-000015000000}"/>
    <hyperlink ref="A15" location="'Offset Profile 3'!B7:R7" display="Offset Profile 3" xr:uid="{00000000-0004-0000-0100-000016000000}"/>
    <hyperlink ref="A16" location="'Temperature Adder'!C7:S23" display="Temperature Adder" xr:uid="{00000000-0004-0000-0100-000017000000}"/>
    <hyperlink ref="A17" location="'Temperature Adder Multiplier'!B7:J7" display="Temperature Adder Multiplier" xr:uid="{00000000-0004-0000-0100-000018000000}"/>
    <hyperlink ref="A18" location="'Short Pulse Limit'!B5" display="Short Pulse Limit" xr:uid="{00000000-0004-0000-0100-000019000000}"/>
    <hyperlink ref="A19" location="'Short Pulse Adder 1'!C7:S23" display="Short Pulse Adder 1" xr:uid="{00000000-0004-0000-0100-00001A000000}"/>
    <hyperlink ref="A20" location="'Short Pulse Adder 2'!C7:S23" display="Short Pulse Adder 2" xr:uid="{00000000-0004-0000-0100-00001B000000}"/>
    <hyperlink ref="A21" location="'Short Pulse Adder 3'!C7:S23" display="Short Pulse Adder 3" xr:uid="{00000000-0004-0000-0100-00001C000000}"/>
    <hyperlink ref="A22" location="'Injector Gain'!B5" display="Injector Gain" xr:uid="{00000000-0004-0000-0100-00001D000000}"/>
    <hyperlink ref="A23" location="'Gain vs. Cylinder'!B6:B13" display="Gain vs. Cylinder" xr:uid="{00000000-0004-0000-0100-00001E000000}"/>
    <hyperlink ref="A24" location="Limits!B5" display="Limits" xr:uid="{00000000-0004-0000-0100-00001F000000}"/>
  </hyperlinks>
  <pageMargins left="0.7" right="0.7" top="0.75" bottom="0.75" header="0.3" footer="0.3"/>
  <pageSetup orientation="portrait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K9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119</v>
      </c>
      <c r="B5" s="20">
        <v>0.1</v>
      </c>
      <c r="C5" t="s">
        <v>93</v>
      </c>
    </row>
    <row r="6" spans="1:11" ht="15" customHeight="1" x14ac:dyDescent="0.25">
      <c r="A6" s="1" t="s">
        <v>120</v>
      </c>
      <c r="B6" s="20">
        <v>0.4</v>
      </c>
      <c r="C6" t="s">
        <v>93</v>
      </c>
    </row>
    <row r="8" spans="1:11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6" t="s">
        <v>121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</sheetData>
  <sheetProtection sheet="1" objects="1" scenarios="1"/>
  <mergeCells count="4">
    <mergeCell ref="A1:K3"/>
    <mergeCell ref="A4:K4"/>
    <mergeCell ref="A8:K8"/>
    <mergeCell ref="A9:K9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K13"/>
  <sheetViews>
    <sheetView zoomScaleNormal="100" workbookViewId="0">
      <selection activeCell="B5" sqref="B5"/>
    </sheetView>
  </sheetViews>
  <sheetFormatPr defaultRowHeight="15" x14ac:dyDescent="0.25"/>
  <cols>
    <col min="1" max="1" width="16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22</v>
      </c>
      <c r="B5" s="6" t="s">
        <v>23</v>
      </c>
    </row>
    <row r="6" spans="1:11" x14ac:dyDescent="0.25">
      <c r="A6" s="1" t="s">
        <v>24</v>
      </c>
      <c r="B6" s="7">
        <v>0</v>
      </c>
      <c r="C6" t="s">
        <v>29</v>
      </c>
    </row>
    <row r="7" spans="1:11" x14ac:dyDescent="0.25">
      <c r="A7" s="1" t="s">
        <v>25</v>
      </c>
      <c r="B7" s="7">
        <v>12.5</v>
      </c>
      <c r="C7" t="s">
        <v>30</v>
      </c>
    </row>
    <row r="8" spans="1:11" x14ac:dyDescent="0.25">
      <c r="A8" s="1" t="s">
        <v>26</v>
      </c>
      <c r="B8" s="7">
        <v>12</v>
      </c>
      <c r="C8" t="s">
        <v>30</v>
      </c>
    </row>
    <row r="9" spans="1:11" x14ac:dyDescent="0.25">
      <c r="A9" s="1" t="s">
        <v>27</v>
      </c>
      <c r="B9" s="7">
        <v>16</v>
      </c>
      <c r="C9" t="s">
        <v>30</v>
      </c>
    </row>
    <row r="10" spans="1:11" x14ac:dyDescent="0.25">
      <c r="A10" s="1" t="s">
        <v>28</v>
      </c>
      <c r="B10" s="7">
        <v>15.5</v>
      </c>
      <c r="C10" t="s">
        <v>30</v>
      </c>
    </row>
    <row r="12" spans="1:11" x14ac:dyDescent="0.25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67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</sheetData>
  <sheetProtection sheet="1" objects="1" scenarios="1"/>
  <mergeCells count="4">
    <mergeCell ref="A1:K3"/>
    <mergeCell ref="A4:K4"/>
    <mergeCell ref="A12:K12"/>
    <mergeCell ref="A13:K1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/>
      <c r="B5" s="5" t="s">
        <v>0</v>
      </c>
    </row>
    <row r="6" spans="1:11" x14ac:dyDescent="0.25">
      <c r="A6" s="1" t="s">
        <v>2</v>
      </c>
      <c r="B6" s="3">
        <v>17</v>
      </c>
    </row>
    <row r="7" spans="1:11" x14ac:dyDescent="0.25">
      <c r="A7" s="1" t="s">
        <v>3</v>
      </c>
      <c r="B7" s="3">
        <v>18</v>
      </c>
    </row>
    <row r="8" spans="1:11" x14ac:dyDescent="0.25">
      <c r="A8" s="1" t="s">
        <v>4</v>
      </c>
      <c r="B8" s="3">
        <v>19.3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4:K4"/>
    <mergeCell ref="A1:K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1"/>
      <c r="B5" s="1" t="s">
        <v>0</v>
      </c>
    </row>
    <row r="6" spans="1:11" x14ac:dyDescent="0.25">
      <c r="A6" s="1" t="s">
        <v>2</v>
      </c>
      <c r="B6" s="3">
        <v>16</v>
      </c>
    </row>
    <row r="7" spans="1:11" x14ac:dyDescent="0.25">
      <c r="A7" s="1" t="s">
        <v>3</v>
      </c>
      <c r="B7" s="3">
        <v>16</v>
      </c>
    </row>
    <row r="8" spans="1:11" x14ac:dyDescent="0.25">
      <c r="A8" s="1" t="s">
        <v>4</v>
      </c>
      <c r="B8" s="3">
        <v>17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15.5</v>
      </c>
    </row>
    <row r="7" spans="1:11" x14ac:dyDescent="0.25">
      <c r="A7" s="1" t="s">
        <v>3</v>
      </c>
      <c r="B7" s="3">
        <v>15.5</v>
      </c>
    </row>
    <row r="8" spans="1:11" x14ac:dyDescent="0.25">
      <c r="A8" s="1" t="s">
        <v>4</v>
      </c>
      <c r="B8" s="3">
        <v>15.5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7</v>
      </c>
    </row>
    <row r="7" spans="1:11" x14ac:dyDescent="0.25">
      <c r="A7" s="1" t="s">
        <v>3</v>
      </c>
      <c r="B7" s="3">
        <v>7.5</v>
      </c>
    </row>
    <row r="8" spans="1:11" x14ac:dyDescent="0.25">
      <c r="A8" s="1" t="s">
        <v>4</v>
      </c>
      <c r="B8" s="3">
        <v>14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6</v>
      </c>
    </row>
    <row r="7" spans="1:11" x14ac:dyDescent="0.25">
      <c r="A7" s="1" t="s">
        <v>3</v>
      </c>
      <c r="B7" s="3">
        <v>6.5</v>
      </c>
    </row>
    <row r="8" spans="1:11" x14ac:dyDescent="0.25">
      <c r="A8" s="1" t="s">
        <v>4</v>
      </c>
      <c r="B8" s="3">
        <v>12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1:K11"/>
    <mergeCell ref="A10:K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3.5</v>
      </c>
    </row>
    <row r="7" spans="1:11" x14ac:dyDescent="0.25">
      <c r="A7" s="1" t="s">
        <v>3</v>
      </c>
      <c r="B7" s="3">
        <v>3.5</v>
      </c>
    </row>
    <row r="8" spans="1:11" x14ac:dyDescent="0.25">
      <c r="A8" s="1" t="s">
        <v>4</v>
      </c>
      <c r="B8" s="3">
        <v>4.25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</v>
      </c>
    </row>
    <row r="7" spans="1:11" x14ac:dyDescent="0.25">
      <c r="A7" s="1" t="s">
        <v>3</v>
      </c>
      <c r="B7" s="3">
        <v>3</v>
      </c>
    </row>
    <row r="8" spans="1:11" x14ac:dyDescent="0.25">
      <c r="A8" s="1" t="s">
        <v>4</v>
      </c>
      <c r="B8" s="3">
        <v>3.5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0.4</v>
      </c>
    </row>
    <row r="7" spans="1:11" x14ac:dyDescent="0.25">
      <c r="A7" s="1" t="s">
        <v>3</v>
      </c>
      <c r="B7" s="2">
        <v>0.4</v>
      </c>
    </row>
    <row r="8" spans="1:11" x14ac:dyDescent="0.25">
      <c r="A8" s="1" t="s">
        <v>4</v>
      </c>
      <c r="B8" s="2">
        <v>0.5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35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35</v>
      </c>
      <c r="B5" s="29">
        <f>IF('Title Page'!C9="Blue",'[1]Blue Class Parameters'!$B$8,IF('Title Page'!C9="Green",'[1]Green Class Parameters'!$B$8,IF('Title Page'!C9="Purple",'[1]Purple Class Parameters'!$B$8,0)))</f>
        <v>26.91</v>
      </c>
      <c r="C5" t="s">
        <v>36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66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0.25</v>
      </c>
    </row>
    <row r="7" spans="1:11" x14ac:dyDescent="0.25">
      <c r="A7" s="1" t="s">
        <v>3</v>
      </c>
      <c r="B7" s="2">
        <v>0.25</v>
      </c>
    </row>
    <row r="8" spans="1:11" x14ac:dyDescent="0.25">
      <c r="A8" s="1" t="s">
        <v>4</v>
      </c>
      <c r="B8" s="2">
        <v>0.3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17.425781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1" max="11" width="9.42578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</v>
      </c>
    </row>
    <row r="7" spans="1:11" x14ac:dyDescent="0.25">
      <c r="A7" s="1" t="s">
        <v>3</v>
      </c>
      <c r="B7" s="2">
        <v>0</v>
      </c>
    </row>
    <row r="8" spans="1:11" x14ac:dyDescent="0.25">
      <c r="A8" s="1" t="s">
        <v>4</v>
      </c>
      <c r="B8" s="2">
        <v>0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J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12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" customHeight="1" x14ac:dyDescent="0.25">
      <c r="A5" s="1"/>
      <c r="B5" s="1" t="s">
        <v>13</v>
      </c>
    </row>
    <row r="6" spans="1:10" x14ac:dyDescent="0.25">
      <c r="A6" s="1" t="s">
        <v>2</v>
      </c>
      <c r="B6" s="2">
        <v>0.04</v>
      </c>
    </row>
    <row r="7" spans="1:10" x14ac:dyDescent="0.25">
      <c r="A7" s="1" t="s">
        <v>3</v>
      </c>
      <c r="B7" s="2">
        <v>5.0000000000000001E-3</v>
      </c>
    </row>
    <row r="8" spans="1:10" x14ac:dyDescent="0.25">
      <c r="A8" s="1" t="s">
        <v>4</v>
      </c>
      <c r="B8" s="2">
        <v>0</v>
      </c>
    </row>
    <row r="10" spans="1:10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46" t="s">
        <v>78</v>
      </c>
      <c r="B11" s="46"/>
      <c r="C11" s="46"/>
      <c r="D11" s="46"/>
      <c r="E11" s="46"/>
      <c r="F11" s="46"/>
      <c r="G11" s="46"/>
      <c r="H11" s="46"/>
      <c r="I11" s="46"/>
      <c r="J11" s="46"/>
    </row>
  </sheetData>
  <sheetProtection sheet="1" objects="1" scenarios="1"/>
  <mergeCells count="4"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A1:J10"/>
  <sheetViews>
    <sheetView zoomScaleNormal="100" workbookViewId="0">
      <selection activeCell="B5" sqref="B5: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1" t="s">
        <v>17</v>
      </c>
      <c r="B5" s="4" t="s">
        <v>128</v>
      </c>
    </row>
    <row r="6" spans="1:10" x14ac:dyDescent="0.25">
      <c r="A6" s="1" t="s">
        <v>18</v>
      </c>
      <c r="B6" s="4" t="s">
        <v>128</v>
      </c>
    </row>
    <row r="7" spans="1:10" x14ac:dyDescent="0.25">
      <c r="A7" s="1" t="s">
        <v>19</v>
      </c>
      <c r="B7" s="4" t="s">
        <v>128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79</v>
      </c>
      <c r="B10" s="46"/>
      <c r="C10" s="46"/>
      <c r="D10" s="46"/>
      <c r="E10" s="46"/>
      <c r="F10" s="46"/>
      <c r="G10" s="46"/>
      <c r="H10" s="46"/>
      <c r="I10" s="46"/>
      <c r="J10" s="46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J10"/>
  <sheetViews>
    <sheetView zoomScaleNormal="100" workbookViewId="0">
      <selection activeCell="B7" sqref="B7:J7"/>
    </sheetView>
  </sheetViews>
  <sheetFormatPr defaultRowHeight="15" x14ac:dyDescent="0.25"/>
  <cols>
    <col min="1" max="1" width="31.7109375" customWidth="1"/>
    <col min="2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9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55" t="s">
        <v>80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" customHeight="1" x14ac:dyDescent="0.35">
      <c r="A5" s="11"/>
      <c r="B5" s="63" t="s">
        <v>34</v>
      </c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/>
      <c r="B6" s="1">
        <v>300</v>
      </c>
      <c r="C6" s="1">
        <v>500</v>
      </c>
      <c r="D6" s="1">
        <v>700</v>
      </c>
      <c r="E6" s="10">
        <v>1000</v>
      </c>
      <c r="F6" s="10">
        <v>2000</v>
      </c>
      <c r="G6" s="10">
        <v>3000</v>
      </c>
      <c r="H6" s="10">
        <v>4000</v>
      </c>
      <c r="I6" s="10">
        <v>5000</v>
      </c>
      <c r="J6" s="10">
        <v>7000</v>
      </c>
    </row>
    <row r="7" spans="1:10" x14ac:dyDescent="0.25">
      <c r="A7" s="1" t="s">
        <v>33</v>
      </c>
      <c r="B7" s="6">
        <v>20</v>
      </c>
      <c r="C7" s="6">
        <v>20</v>
      </c>
      <c r="D7" s="6">
        <v>20</v>
      </c>
      <c r="E7" s="6">
        <v>20</v>
      </c>
      <c r="F7" s="6">
        <v>20</v>
      </c>
      <c r="G7" s="6">
        <v>20</v>
      </c>
      <c r="H7" s="6">
        <v>20</v>
      </c>
      <c r="I7" s="6">
        <v>20</v>
      </c>
      <c r="J7" s="6">
        <v>20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32</v>
      </c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sheet="1" objects="1" scenarios="1"/>
  <mergeCells count="5">
    <mergeCell ref="A1:J3"/>
    <mergeCell ref="A4:J4"/>
    <mergeCell ref="A9:J9"/>
    <mergeCell ref="A10:J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0B9-DDFD-4CD6-86EA-91EC159D1E52}">
  <dimension ref="A1:AH9"/>
  <sheetViews>
    <sheetView workbookViewId="0">
      <selection activeCell="AJ11" sqref="AJ11"/>
    </sheetView>
  </sheetViews>
  <sheetFormatPr defaultRowHeight="15" x14ac:dyDescent="0.25"/>
  <cols>
    <col min="2" max="34" width="4.85546875" customWidth="1"/>
  </cols>
  <sheetData>
    <row r="1" spans="1:34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24" thickBot="1" x14ac:dyDescent="0.4">
      <c r="A4" s="44" t="s">
        <v>132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23.25" x14ac:dyDescent="0.35">
      <c r="A5" s="11"/>
      <c r="B5" s="63" t="s">
        <v>131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x14ac:dyDescent="0.25">
      <c r="A6" s="1" t="s">
        <v>130</v>
      </c>
      <c r="B6" s="64">
        <v>0.1</v>
      </c>
      <c r="C6" s="64">
        <v>0.14000000000000001</v>
      </c>
      <c r="D6" s="64">
        <v>0.18</v>
      </c>
      <c r="E6" s="64">
        <v>0.22</v>
      </c>
      <c r="F6" s="64">
        <v>0.26</v>
      </c>
      <c r="G6" s="64">
        <v>0.3</v>
      </c>
      <c r="H6" s="64">
        <v>0.34</v>
      </c>
      <c r="I6" s="64">
        <v>0.38</v>
      </c>
      <c r="J6" s="64">
        <v>0.42</v>
      </c>
      <c r="K6" s="64">
        <v>0.46</v>
      </c>
      <c r="L6" s="64">
        <v>0.5</v>
      </c>
      <c r="M6" s="64">
        <v>0.54</v>
      </c>
      <c r="N6" s="64">
        <v>0.57999999999999996</v>
      </c>
      <c r="O6" s="64">
        <v>0.62</v>
      </c>
      <c r="P6" s="64">
        <v>0.66</v>
      </c>
      <c r="Q6" s="64">
        <v>0.7</v>
      </c>
      <c r="R6" s="64">
        <v>0.74</v>
      </c>
      <c r="S6" s="64">
        <v>0.78</v>
      </c>
      <c r="T6" s="64">
        <v>0.82</v>
      </c>
      <c r="U6" s="64">
        <v>0.86</v>
      </c>
      <c r="V6" s="64">
        <v>0.9</v>
      </c>
      <c r="W6" s="64">
        <v>0.94</v>
      </c>
      <c r="X6" s="64">
        <v>0.98</v>
      </c>
      <c r="Y6" s="64">
        <v>1.02</v>
      </c>
      <c r="Z6" s="64">
        <v>1.06</v>
      </c>
      <c r="AA6" s="64">
        <v>1.1000000000000001</v>
      </c>
      <c r="AB6" s="64">
        <v>1.1399999999999999</v>
      </c>
      <c r="AC6" s="64">
        <v>1.18</v>
      </c>
      <c r="AD6" s="64">
        <v>1.22</v>
      </c>
      <c r="AE6" s="64">
        <v>1.26</v>
      </c>
      <c r="AF6" s="64">
        <v>1.3</v>
      </c>
      <c r="AG6" s="64">
        <v>1.34</v>
      </c>
      <c r="AH6" s="64">
        <v>1.38</v>
      </c>
    </row>
    <row r="8" spans="1:34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x14ac:dyDescent="0.25">
      <c r="A9" s="46" t="s">
        <v>129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</sheetData>
  <mergeCells count="5">
    <mergeCell ref="B5:AH5"/>
    <mergeCell ref="A1:AH3"/>
    <mergeCell ref="A4:AH4"/>
    <mergeCell ref="A8:AH8"/>
    <mergeCell ref="A9:AH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C6B1-39B9-4466-A9E1-C594C891E75B}">
  <dimension ref="A1:S42"/>
  <sheetViews>
    <sheetView zoomScale="96" zoomScaleNormal="96" workbookViewId="0">
      <selection sqref="A1:S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6" t="s">
        <v>133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" customHeight="1" x14ac:dyDescent="0.35">
      <c r="A5" s="67" t="s">
        <v>134</v>
      </c>
      <c r="B5" s="22"/>
      <c r="C5" s="62" t="s">
        <v>34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8"/>
      <c r="B6" s="33"/>
      <c r="C6" s="69">
        <v>400</v>
      </c>
      <c r="D6" s="69">
        <v>800</v>
      </c>
      <c r="E6" s="69">
        <v>1200</v>
      </c>
      <c r="F6" s="69">
        <v>1600</v>
      </c>
      <c r="G6" s="69">
        <v>2000</v>
      </c>
      <c r="H6" s="69">
        <v>2400</v>
      </c>
      <c r="I6" s="69">
        <v>2800</v>
      </c>
      <c r="J6" s="69">
        <v>3200</v>
      </c>
      <c r="K6" s="69">
        <v>3600</v>
      </c>
      <c r="L6" s="69">
        <v>4000</v>
      </c>
      <c r="M6" s="69">
        <v>4400</v>
      </c>
      <c r="N6" s="69">
        <v>4800</v>
      </c>
      <c r="O6" s="69">
        <v>5200</v>
      </c>
      <c r="P6" s="69">
        <v>5600</v>
      </c>
      <c r="Q6" s="69">
        <v>6000</v>
      </c>
      <c r="R6" s="69">
        <v>6400</v>
      </c>
      <c r="S6" s="69">
        <v>6800</v>
      </c>
    </row>
    <row r="7" spans="1:19" ht="15" customHeight="1" x14ac:dyDescent="0.25">
      <c r="A7" s="68"/>
      <c r="B7" s="70">
        <v>0.1</v>
      </c>
      <c r="C7" s="71">
        <v>2</v>
      </c>
      <c r="D7" s="71">
        <v>2</v>
      </c>
      <c r="E7" s="71">
        <v>2</v>
      </c>
      <c r="F7" s="71">
        <v>2</v>
      </c>
      <c r="G7" s="71">
        <v>2</v>
      </c>
      <c r="H7" s="71">
        <v>2</v>
      </c>
      <c r="I7" s="71">
        <v>2</v>
      </c>
      <c r="J7" s="71">
        <v>2</v>
      </c>
      <c r="K7" s="71">
        <v>2</v>
      </c>
      <c r="L7" s="71">
        <v>2</v>
      </c>
      <c r="M7" s="71">
        <v>2</v>
      </c>
      <c r="N7" s="71">
        <v>2</v>
      </c>
      <c r="O7" s="71">
        <v>2</v>
      </c>
      <c r="P7" s="71">
        <v>2</v>
      </c>
      <c r="Q7" s="71">
        <v>2</v>
      </c>
      <c r="R7" s="71">
        <v>2</v>
      </c>
      <c r="S7" s="71">
        <v>2</v>
      </c>
    </row>
    <row r="8" spans="1:19" ht="15" customHeight="1" x14ac:dyDescent="0.25">
      <c r="A8" s="68"/>
      <c r="B8" s="70">
        <v>0.14000000000000001</v>
      </c>
      <c r="C8" s="71">
        <v>4</v>
      </c>
      <c r="D8" s="71">
        <v>4</v>
      </c>
      <c r="E8" s="71">
        <v>4</v>
      </c>
      <c r="F8" s="71">
        <v>4</v>
      </c>
      <c r="G8" s="71">
        <v>4</v>
      </c>
      <c r="H8" s="71">
        <v>4</v>
      </c>
      <c r="I8" s="71">
        <v>4</v>
      </c>
      <c r="J8" s="71">
        <v>4</v>
      </c>
      <c r="K8" s="71">
        <v>4</v>
      </c>
      <c r="L8" s="71">
        <v>4</v>
      </c>
      <c r="M8" s="71">
        <v>4</v>
      </c>
      <c r="N8" s="71">
        <v>4</v>
      </c>
      <c r="O8" s="71">
        <v>4</v>
      </c>
      <c r="P8" s="71">
        <v>4</v>
      </c>
      <c r="Q8" s="71">
        <v>4</v>
      </c>
      <c r="R8" s="71">
        <v>4</v>
      </c>
      <c r="S8" s="71">
        <v>4</v>
      </c>
    </row>
    <row r="9" spans="1:19" ht="15" customHeight="1" x14ac:dyDescent="0.25">
      <c r="A9" s="68"/>
      <c r="B9" s="70">
        <v>0.18</v>
      </c>
      <c r="C9" s="72">
        <v>4</v>
      </c>
      <c r="D9" s="72">
        <v>4</v>
      </c>
      <c r="E9" s="72">
        <v>4.97119140625</v>
      </c>
      <c r="F9" s="71">
        <v>5.9423828125</v>
      </c>
      <c r="G9" s="71">
        <v>6</v>
      </c>
      <c r="H9" s="71">
        <v>6</v>
      </c>
      <c r="I9" s="71">
        <v>6</v>
      </c>
      <c r="J9" s="71">
        <v>6</v>
      </c>
      <c r="K9" s="71">
        <v>6</v>
      </c>
      <c r="L9" s="71">
        <v>6</v>
      </c>
      <c r="M9" s="71">
        <v>6</v>
      </c>
      <c r="N9" s="71">
        <v>6</v>
      </c>
      <c r="O9" s="71">
        <v>6</v>
      </c>
      <c r="P9" s="71">
        <v>6</v>
      </c>
      <c r="Q9" s="71">
        <v>6</v>
      </c>
      <c r="R9" s="71">
        <v>6</v>
      </c>
      <c r="S9" s="71">
        <v>6</v>
      </c>
    </row>
    <row r="10" spans="1:19" ht="15" customHeight="1" x14ac:dyDescent="0.25">
      <c r="A10" s="68"/>
      <c r="B10" s="70">
        <v>0.22</v>
      </c>
      <c r="C10" s="72">
        <v>5.5</v>
      </c>
      <c r="D10" s="72">
        <v>5.5</v>
      </c>
      <c r="E10" s="72">
        <v>7.22998046875</v>
      </c>
      <c r="F10" s="72">
        <v>7.77001953125</v>
      </c>
      <c r="G10" s="71">
        <v>8</v>
      </c>
      <c r="H10" s="71">
        <v>8</v>
      </c>
      <c r="I10" s="71">
        <v>8</v>
      </c>
      <c r="J10" s="71">
        <v>8</v>
      </c>
      <c r="K10" s="71">
        <v>8</v>
      </c>
      <c r="L10" s="71">
        <v>8</v>
      </c>
      <c r="M10" s="71">
        <v>8</v>
      </c>
      <c r="N10" s="71">
        <v>8</v>
      </c>
      <c r="O10" s="71">
        <v>8</v>
      </c>
      <c r="P10" s="71">
        <v>8</v>
      </c>
      <c r="Q10" s="71">
        <v>8</v>
      </c>
      <c r="R10" s="71">
        <v>8</v>
      </c>
      <c r="S10" s="71">
        <v>8</v>
      </c>
    </row>
    <row r="11" spans="1:19" ht="15" customHeight="1" x14ac:dyDescent="0.25">
      <c r="A11" s="68"/>
      <c r="B11" s="70">
        <v>0.26</v>
      </c>
      <c r="C11" s="71">
        <v>6.419921875</v>
      </c>
      <c r="D11" s="71">
        <v>6.419921875</v>
      </c>
      <c r="E11" s="71">
        <v>7.56982421875</v>
      </c>
      <c r="F11" s="71">
        <v>8.1298828125</v>
      </c>
      <c r="G11" s="71">
        <v>8.60009765625</v>
      </c>
      <c r="H11" s="71">
        <v>9</v>
      </c>
      <c r="I11" s="71">
        <v>9.35986328125</v>
      </c>
      <c r="J11" s="71">
        <v>9.669921875</v>
      </c>
      <c r="K11" s="71">
        <v>9.9599609375</v>
      </c>
      <c r="L11" s="71">
        <v>10</v>
      </c>
      <c r="M11" s="71">
        <v>10</v>
      </c>
      <c r="N11" s="71">
        <v>10</v>
      </c>
      <c r="O11" s="71">
        <v>10</v>
      </c>
      <c r="P11" s="71">
        <v>10</v>
      </c>
      <c r="Q11" s="71">
        <v>10</v>
      </c>
      <c r="R11" s="71">
        <v>10</v>
      </c>
      <c r="S11" s="71">
        <v>10</v>
      </c>
    </row>
    <row r="12" spans="1:19" ht="15" customHeight="1" x14ac:dyDescent="0.25">
      <c r="A12" s="68"/>
      <c r="B12" s="70">
        <v>0.3</v>
      </c>
      <c r="C12" s="71">
        <v>7</v>
      </c>
      <c r="D12" s="71">
        <v>7</v>
      </c>
      <c r="E12" s="71">
        <v>7.8701171875</v>
      </c>
      <c r="F12" s="71">
        <v>8.4501953125</v>
      </c>
      <c r="G12" s="71">
        <v>8.93994140625</v>
      </c>
      <c r="H12" s="71">
        <v>9.35986328125</v>
      </c>
      <c r="I12" s="71">
        <v>9.72021484375</v>
      </c>
      <c r="J12" s="71">
        <v>10.0498046875</v>
      </c>
      <c r="K12" s="71">
        <v>10.35009765625</v>
      </c>
      <c r="L12" s="71">
        <v>10.6298828125</v>
      </c>
      <c r="M12" s="71">
        <v>10.89013671875</v>
      </c>
      <c r="N12" s="71">
        <v>11.1298828125</v>
      </c>
      <c r="O12" s="71">
        <v>11.35009765625</v>
      </c>
      <c r="P12" s="71">
        <v>11.56005859375</v>
      </c>
      <c r="Q12" s="71">
        <v>11.759765625</v>
      </c>
      <c r="R12" s="71">
        <v>11.9599609375</v>
      </c>
      <c r="S12" s="71">
        <v>12</v>
      </c>
    </row>
    <row r="13" spans="1:19" ht="15" customHeight="1" x14ac:dyDescent="0.25">
      <c r="A13" s="68"/>
      <c r="B13" s="70">
        <v>0.34</v>
      </c>
      <c r="C13" s="71">
        <v>8</v>
      </c>
      <c r="D13" s="71">
        <v>8</v>
      </c>
      <c r="E13" s="71">
        <v>8.1298828125</v>
      </c>
      <c r="F13" s="71">
        <v>8.740234375</v>
      </c>
      <c r="G13" s="71">
        <v>9.240234375</v>
      </c>
      <c r="H13" s="71">
        <v>9.669921875</v>
      </c>
      <c r="I13" s="71">
        <v>10.0498046875</v>
      </c>
      <c r="J13" s="71">
        <v>10.39013671875</v>
      </c>
      <c r="K13" s="71">
        <v>10.7099609375</v>
      </c>
      <c r="L13" s="71">
        <v>10.990234375</v>
      </c>
      <c r="M13" s="71">
        <v>11.259765625</v>
      </c>
      <c r="N13" s="71">
        <v>11.5</v>
      </c>
      <c r="O13" s="71">
        <v>11.740234375</v>
      </c>
      <c r="P13" s="71">
        <v>11.9599609375</v>
      </c>
      <c r="Q13" s="71">
        <v>12.16015625</v>
      </c>
      <c r="R13" s="71">
        <v>12.35986328125</v>
      </c>
      <c r="S13" s="71">
        <v>12.5498046875</v>
      </c>
    </row>
    <row r="14" spans="1:19" ht="15" customHeight="1" x14ac:dyDescent="0.25">
      <c r="A14" s="68"/>
      <c r="B14" s="70">
        <v>0.38</v>
      </c>
      <c r="C14" s="71">
        <v>9</v>
      </c>
      <c r="D14" s="71">
        <v>9</v>
      </c>
      <c r="E14" s="71">
        <v>8.3798828125</v>
      </c>
      <c r="F14" s="71">
        <v>9</v>
      </c>
      <c r="G14" s="71">
        <v>9.52001953125</v>
      </c>
      <c r="H14" s="71">
        <v>9.9599609375</v>
      </c>
      <c r="I14" s="71">
        <v>10.35009765625</v>
      </c>
      <c r="J14" s="71">
        <v>10.7099609375</v>
      </c>
      <c r="K14" s="71">
        <v>11.02978515625</v>
      </c>
      <c r="L14" s="71">
        <v>11.31982421875</v>
      </c>
      <c r="M14" s="71">
        <v>11.58984375</v>
      </c>
      <c r="N14" s="71">
        <v>11.85009765625</v>
      </c>
      <c r="O14" s="71">
        <v>12.08984375</v>
      </c>
      <c r="P14" s="71">
        <v>12.31005859375</v>
      </c>
      <c r="Q14" s="71">
        <v>12.52978515625</v>
      </c>
      <c r="R14" s="71">
        <v>12.72998046875</v>
      </c>
      <c r="S14" s="71">
        <v>12.93017578125</v>
      </c>
    </row>
    <row r="15" spans="1:19" ht="15" customHeight="1" x14ac:dyDescent="0.25">
      <c r="A15" s="68"/>
      <c r="B15" s="70">
        <v>0.42</v>
      </c>
      <c r="C15" s="71">
        <v>10</v>
      </c>
      <c r="D15" s="71">
        <v>10</v>
      </c>
      <c r="E15" s="71">
        <v>8.60009765625</v>
      </c>
      <c r="F15" s="71">
        <v>9.240234375</v>
      </c>
      <c r="G15" s="71">
        <v>9.77001953125</v>
      </c>
      <c r="H15" s="71">
        <v>10.22998046875</v>
      </c>
      <c r="I15" s="71">
        <v>10.6298828125</v>
      </c>
      <c r="J15" s="71">
        <v>10.990234375</v>
      </c>
      <c r="K15" s="71">
        <v>11.31982421875</v>
      </c>
      <c r="L15" s="71">
        <v>11.6201171875</v>
      </c>
      <c r="M15" s="71">
        <v>11.89990234375</v>
      </c>
      <c r="N15" s="71">
        <v>12.16015625</v>
      </c>
      <c r="O15" s="71">
        <v>12.41015625</v>
      </c>
      <c r="P15" s="71">
        <v>12.64013671875</v>
      </c>
      <c r="Q15" s="71">
        <v>12.85986328125</v>
      </c>
      <c r="R15" s="71">
        <v>13.06982421875</v>
      </c>
      <c r="S15" s="71">
        <v>13.27001953125</v>
      </c>
    </row>
    <row r="16" spans="1:19" ht="15" customHeight="1" x14ac:dyDescent="0.25">
      <c r="A16" s="68"/>
      <c r="B16" s="70">
        <v>0.46</v>
      </c>
      <c r="C16" s="71">
        <v>11.5</v>
      </c>
      <c r="D16" s="71">
        <v>11.5</v>
      </c>
      <c r="E16" s="71">
        <v>8.81005859375</v>
      </c>
      <c r="F16" s="71">
        <v>9.47021484375</v>
      </c>
      <c r="G16" s="71">
        <v>10.009765625</v>
      </c>
      <c r="H16" s="71">
        <v>10.47998046875</v>
      </c>
      <c r="I16" s="71">
        <v>10.89013671875</v>
      </c>
      <c r="J16" s="71">
        <v>11.259765625</v>
      </c>
      <c r="K16" s="71">
        <v>11.58984375</v>
      </c>
      <c r="L16" s="71">
        <v>11.89990234375</v>
      </c>
      <c r="M16" s="71">
        <v>12.18994140625</v>
      </c>
      <c r="N16" s="71">
        <v>12.4599609375</v>
      </c>
      <c r="O16" s="71">
        <v>12.7099609375</v>
      </c>
      <c r="P16" s="71">
        <v>12.9501953125</v>
      </c>
      <c r="Q16" s="71">
        <v>13.169921875</v>
      </c>
      <c r="R16" s="71">
        <v>13.39013671875</v>
      </c>
      <c r="S16" s="71">
        <v>13.58984375</v>
      </c>
    </row>
    <row r="17" spans="1:19" ht="15" customHeight="1" x14ac:dyDescent="0.25">
      <c r="A17" s="68"/>
      <c r="B17" s="70">
        <v>0.5</v>
      </c>
      <c r="C17" s="71">
        <v>13.5</v>
      </c>
      <c r="D17" s="71">
        <v>13.5</v>
      </c>
      <c r="E17" s="71">
        <v>9</v>
      </c>
      <c r="F17" s="71">
        <v>9.669921875</v>
      </c>
      <c r="G17" s="71">
        <v>10.22998046875</v>
      </c>
      <c r="H17" s="71">
        <v>10.7099609375</v>
      </c>
      <c r="I17" s="71">
        <v>11.1298828125</v>
      </c>
      <c r="J17" s="71">
        <v>11.5</v>
      </c>
      <c r="K17" s="71">
        <v>11.85009765625</v>
      </c>
      <c r="L17" s="71">
        <v>12.16015625</v>
      </c>
      <c r="M17" s="71">
        <v>12.4599609375</v>
      </c>
      <c r="N17" s="71">
        <v>12.72998046875</v>
      </c>
      <c r="O17" s="71">
        <v>12.990234375</v>
      </c>
      <c r="P17" s="71">
        <v>13.22998046875</v>
      </c>
      <c r="Q17" s="71">
        <v>13.4599609375</v>
      </c>
      <c r="R17" s="71">
        <v>13.68017578125</v>
      </c>
      <c r="S17" s="71">
        <v>13.89013671875</v>
      </c>
    </row>
    <row r="18" spans="1:19" ht="15" customHeight="1" x14ac:dyDescent="0.25">
      <c r="A18" s="68"/>
      <c r="B18" s="70">
        <v>0.54</v>
      </c>
      <c r="C18" s="71">
        <v>14</v>
      </c>
      <c r="D18" s="71">
        <v>14</v>
      </c>
      <c r="E18" s="71">
        <v>9.18017578125</v>
      </c>
      <c r="F18" s="71">
        <v>9.8701171875</v>
      </c>
      <c r="G18" s="71">
        <v>10.43994140625</v>
      </c>
      <c r="H18" s="71">
        <v>10.919921875</v>
      </c>
      <c r="I18" s="71">
        <v>11.35009765625</v>
      </c>
      <c r="J18" s="71">
        <v>11.740234375</v>
      </c>
      <c r="K18" s="71">
        <v>12.08984375</v>
      </c>
      <c r="L18" s="71">
        <v>12.41015625</v>
      </c>
      <c r="M18" s="71">
        <v>12.7099609375</v>
      </c>
      <c r="N18" s="71">
        <v>12.990234375</v>
      </c>
      <c r="O18" s="71">
        <v>13.25</v>
      </c>
      <c r="P18" s="71">
        <v>13.5</v>
      </c>
      <c r="Q18" s="71">
        <v>13.72998046875</v>
      </c>
      <c r="R18" s="71">
        <v>13.9599609375</v>
      </c>
      <c r="S18" s="71">
        <v>14.169921875</v>
      </c>
    </row>
    <row r="19" spans="1:19" ht="15" customHeight="1" x14ac:dyDescent="0.25">
      <c r="A19" s="68"/>
      <c r="B19" s="70">
        <v>0.57999999999999996</v>
      </c>
      <c r="C19" s="71">
        <v>14</v>
      </c>
      <c r="D19" s="71">
        <v>14</v>
      </c>
      <c r="E19" s="71">
        <v>9.35986328125</v>
      </c>
      <c r="F19" s="71">
        <v>10.0498046875</v>
      </c>
      <c r="G19" s="71">
        <v>10.6298828125</v>
      </c>
      <c r="H19" s="71">
        <v>11.1298828125</v>
      </c>
      <c r="I19" s="71">
        <v>11.56005859375</v>
      </c>
      <c r="J19" s="71">
        <v>11.9599609375</v>
      </c>
      <c r="K19" s="71">
        <v>12.31005859375</v>
      </c>
      <c r="L19" s="71">
        <v>12.64013671875</v>
      </c>
      <c r="M19" s="71">
        <v>12.9501953125</v>
      </c>
      <c r="N19" s="71">
        <v>13.22998046875</v>
      </c>
      <c r="O19" s="71">
        <v>13.5</v>
      </c>
      <c r="P19" s="71">
        <v>13.75</v>
      </c>
      <c r="Q19" s="71">
        <v>13.990234375</v>
      </c>
      <c r="R19" s="71">
        <v>14.22021484375</v>
      </c>
      <c r="S19" s="71">
        <v>14.43994140625</v>
      </c>
    </row>
    <row r="20" spans="1:19" ht="15" customHeight="1" x14ac:dyDescent="0.25">
      <c r="A20" s="68"/>
      <c r="B20" s="70">
        <v>0.62</v>
      </c>
      <c r="C20" s="71">
        <v>14</v>
      </c>
      <c r="D20" s="71">
        <v>14</v>
      </c>
      <c r="E20" s="71">
        <v>9.52001953125</v>
      </c>
      <c r="F20" s="71">
        <v>10.22998046875</v>
      </c>
      <c r="G20" s="71">
        <v>10.81982421875</v>
      </c>
      <c r="H20" s="71">
        <v>11.31982421875</v>
      </c>
      <c r="I20" s="71">
        <v>11.759765625</v>
      </c>
      <c r="J20" s="71">
        <v>12.16015625</v>
      </c>
      <c r="K20" s="71">
        <v>12.52978515625</v>
      </c>
      <c r="L20" s="71">
        <v>12.85986328125</v>
      </c>
      <c r="M20" s="71">
        <v>13.169921875</v>
      </c>
      <c r="N20" s="71">
        <v>13.4599609375</v>
      </c>
      <c r="O20" s="71">
        <v>13.72998046875</v>
      </c>
      <c r="P20" s="71">
        <v>13.990234375</v>
      </c>
      <c r="Q20" s="71">
        <v>14.22998046875</v>
      </c>
      <c r="R20" s="71">
        <v>14.47021484375</v>
      </c>
      <c r="S20" s="71">
        <v>14.68994140625</v>
      </c>
    </row>
    <row r="21" spans="1:19" ht="15" customHeight="1" x14ac:dyDescent="0.25">
      <c r="A21" s="68"/>
      <c r="B21" s="70">
        <v>0.66</v>
      </c>
      <c r="C21" s="71">
        <v>14</v>
      </c>
      <c r="D21" s="71">
        <v>14</v>
      </c>
      <c r="E21" s="71">
        <v>9.669921875</v>
      </c>
      <c r="F21" s="71">
        <v>10.39013671875</v>
      </c>
      <c r="G21" s="71">
        <v>10.990234375</v>
      </c>
      <c r="H21" s="71">
        <v>11.5</v>
      </c>
      <c r="I21" s="71">
        <v>11.9599609375</v>
      </c>
      <c r="J21" s="71">
        <v>12.35986328125</v>
      </c>
      <c r="K21" s="71">
        <v>12.72998046875</v>
      </c>
      <c r="L21" s="71">
        <v>13.06982421875</v>
      </c>
      <c r="M21" s="71">
        <v>13.39013671875</v>
      </c>
      <c r="N21" s="71">
        <v>13.68017578125</v>
      </c>
      <c r="O21" s="71">
        <v>13.9599609375</v>
      </c>
      <c r="P21" s="71">
        <v>14.22021484375</v>
      </c>
      <c r="Q21" s="71">
        <v>14.47021484375</v>
      </c>
      <c r="R21" s="71">
        <v>14.7001953125</v>
      </c>
      <c r="S21" s="71">
        <v>14.93017578125</v>
      </c>
    </row>
    <row r="22" spans="1:19" ht="15" customHeight="1" x14ac:dyDescent="0.25">
      <c r="A22" s="68"/>
      <c r="B22" s="70">
        <v>0.7</v>
      </c>
      <c r="C22" s="71">
        <v>14</v>
      </c>
      <c r="D22" s="71">
        <v>14</v>
      </c>
      <c r="E22" s="71">
        <v>9.81982421875</v>
      </c>
      <c r="F22" s="71">
        <v>10.5498046875</v>
      </c>
      <c r="G22" s="71">
        <v>11.16015625</v>
      </c>
      <c r="H22" s="71">
        <v>11.68017578125</v>
      </c>
      <c r="I22" s="71">
        <v>12.14013671875</v>
      </c>
      <c r="J22" s="71">
        <v>12.5498046875</v>
      </c>
      <c r="K22" s="71">
        <v>12.93017578125</v>
      </c>
      <c r="L22" s="71">
        <v>13.27001953125</v>
      </c>
      <c r="M22" s="71">
        <v>13.58984375</v>
      </c>
      <c r="N22" s="71">
        <v>13.89013671875</v>
      </c>
      <c r="O22" s="71">
        <v>14.169921875</v>
      </c>
      <c r="P22" s="71">
        <v>14.43994140625</v>
      </c>
      <c r="Q22" s="71">
        <v>14.68994140625</v>
      </c>
      <c r="R22" s="71">
        <v>14.93017578125</v>
      </c>
      <c r="S22" s="71">
        <v>15</v>
      </c>
    </row>
    <row r="23" spans="1:19" ht="15" customHeight="1" x14ac:dyDescent="0.25">
      <c r="A23" s="68"/>
      <c r="B23" s="70">
        <v>0.74</v>
      </c>
      <c r="C23" s="71">
        <v>14</v>
      </c>
      <c r="D23" s="71">
        <v>14</v>
      </c>
      <c r="E23" s="71">
        <v>9.60009765625</v>
      </c>
      <c r="F23" s="71">
        <v>10.7001953125</v>
      </c>
      <c r="G23" s="71">
        <v>11.5</v>
      </c>
      <c r="H23" s="71">
        <v>11.66015625</v>
      </c>
      <c r="I23" s="71">
        <v>12.31005859375</v>
      </c>
      <c r="J23" s="71">
        <v>12.72998046875</v>
      </c>
      <c r="K23" s="71">
        <v>13.10986328125</v>
      </c>
      <c r="L23" s="71">
        <v>13.4599609375</v>
      </c>
      <c r="M23" s="71">
        <v>13.7900390625</v>
      </c>
      <c r="N23" s="71">
        <v>14.08984375</v>
      </c>
      <c r="O23" s="71">
        <v>14.3701171875</v>
      </c>
      <c r="P23" s="71">
        <v>14.64013671875</v>
      </c>
      <c r="Q23" s="71">
        <v>14.89990234375</v>
      </c>
      <c r="R23" s="71">
        <v>15</v>
      </c>
      <c r="S23" s="71">
        <v>15</v>
      </c>
    </row>
    <row r="24" spans="1:19" ht="15" customHeight="1" x14ac:dyDescent="0.25">
      <c r="A24" s="68"/>
      <c r="B24" s="70">
        <v>0.78</v>
      </c>
      <c r="C24" s="71">
        <v>14</v>
      </c>
      <c r="D24" s="71">
        <v>14</v>
      </c>
      <c r="E24" s="71">
        <v>9.60009765625</v>
      </c>
      <c r="F24" s="71">
        <v>10.7001953125</v>
      </c>
      <c r="G24" s="71">
        <v>11.5</v>
      </c>
      <c r="H24" s="71">
        <v>11.66015625</v>
      </c>
      <c r="I24" s="71">
        <v>12.18017578125</v>
      </c>
      <c r="J24" s="71">
        <v>12.740234375</v>
      </c>
      <c r="K24" s="71">
        <v>13.2900390625</v>
      </c>
      <c r="L24" s="71">
        <v>13.64013671875</v>
      </c>
      <c r="M24" s="71">
        <v>13.97021484375</v>
      </c>
      <c r="N24" s="71">
        <v>14.27978515625</v>
      </c>
      <c r="O24" s="71">
        <v>14.56982421875</v>
      </c>
      <c r="P24" s="71">
        <v>14.83984375</v>
      </c>
      <c r="Q24" s="71">
        <v>15</v>
      </c>
      <c r="R24" s="71">
        <v>15</v>
      </c>
      <c r="S24" s="71">
        <v>15</v>
      </c>
    </row>
    <row r="25" spans="1:19" ht="15" customHeight="1" x14ac:dyDescent="0.25">
      <c r="A25" s="68"/>
      <c r="B25" s="70">
        <v>0.82</v>
      </c>
      <c r="C25" s="71">
        <v>14</v>
      </c>
      <c r="D25" s="71">
        <v>14</v>
      </c>
      <c r="E25" s="71">
        <v>9.60009765625</v>
      </c>
      <c r="F25" s="71">
        <v>10.7001953125</v>
      </c>
      <c r="G25" s="71">
        <v>11.5</v>
      </c>
      <c r="H25" s="71">
        <v>11.66015625</v>
      </c>
      <c r="I25" s="71">
        <v>12.18017578125</v>
      </c>
      <c r="J25" s="71">
        <v>12.740234375</v>
      </c>
      <c r="K25" s="71">
        <v>13.240234375</v>
      </c>
      <c r="L25" s="71">
        <v>13.81982421875</v>
      </c>
      <c r="M25" s="71">
        <v>14.14990234375</v>
      </c>
      <c r="N25" s="71">
        <v>14.47021484375</v>
      </c>
      <c r="O25" s="71">
        <v>14.759765625</v>
      </c>
      <c r="P25" s="71">
        <v>14.83984375</v>
      </c>
      <c r="Q25" s="71">
        <v>15</v>
      </c>
      <c r="R25" s="71">
        <v>15</v>
      </c>
      <c r="S25" s="71">
        <v>15</v>
      </c>
    </row>
    <row r="26" spans="1:19" ht="15" customHeight="1" x14ac:dyDescent="0.25">
      <c r="A26" s="68"/>
      <c r="B26" s="70">
        <v>0.86</v>
      </c>
      <c r="C26" s="71">
        <v>14</v>
      </c>
      <c r="D26" s="71">
        <v>14</v>
      </c>
      <c r="E26" s="71">
        <v>9.60009765625</v>
      </c>
      <c r="F26" s="71">
        <v>10.7001953125</v>
      </c>
      <c r="G26" s="71">
        <v>11.5</v>
      </c>
      <c r="H26" s="71">
        <v>11.66015625</v>
      </c>
      <c r="I26" s="71">
        <v>12.18017578125</v>
      </c>
      <c r="J26" s="71">
        <v>12.740234375</v>
      </c>
      <c r="K26" s="71">
        <v>13.240234375</v>
      </c>
      <c r="L26" s="71">
        <v>13.7998046875</v>
      </c>
      <c r="M26" s="71">
        <v>14.2001953125</v>
      </c>
      <c r="N26" s="71">
        <v>14.47998046875</v>
      </c>
      <c r="O26" s="71">
        <v>14.68017578125</v>
      </c>
      <c r="P26" s="71">
        <v>14.83984375</v>
      </c>
      <c r="Q26" s="71">
        <v>15</v>
      </c>
      <c r="R26" s="71">
        <v>15</v>
      </c>
      <c r="S26" s="71">
        <v>15</v>
      </c>
    </row>
    <row r="27" spans="1:19" ht="15" customHeight="1" x14ac:dyDescent="0.25">
      <c r="A27" s="68"/>
      <c r="B27" s="70">
        <v>0.9</v>
      </c>
      <c r="C27" s="71">
        <v>14</v>
      </c>
      <c r="D27" s="71">
        <v>14</v>
      </c>
      <c r="E27" s="71">
        <v>9.60009765625</v>
      </c>
      <c r="F27" s="71">
        <v>10.7001953125</v>
      </c>
      <c r="G27" s="71">
        <v>11.5</v>
      </c>
      <c r="H27" s="71">
        <v>11.66015625</v>
      </c>
      <c r="I27" s="71">
        <v>12.18017578125</v>
      </c>
      <c r="J27" s="71">
        <v>12.740234375</v>
      </c>
      <c r="K27" s="71">
        <v>13.240234375</v>
      </c>
      <c r="L27" s="71">
        <v>13.7998046875</v>
      </c>
      <c r="M27" s="71">
        <v>14.2001953125</v>
      </c>
      <c r="N27" s="71">
        <v>14.47998046875</v>
      </c>
      <c r="O27" s="71">
        <v>14.68017578125</v>
      </c>
      <c r="P27" s="71">
        <v>14.83984375</v>
      </c>
      <c r="Q27" s="71">
        <v>15</v>
      </c>
      <c r="R27" s="71">
        <v>15</v>
      </c>
      <c r="S27" s="71">
        <v>15</v>
      </c>
    </row>
    <row r="28" spans="1:19" ht="15" customHeight="1" x14ac:dyDescent="0.25">
      <c r="A28" s="68"/>
      <c r="B28" s="70">
        <v>0.94</v>
      </c>
      <c r="C28" s="71">
        <v>14</v>
      </c>
      <c r="D28" s="71">
        <v>14</v>
      </c>
      <c r="E28" s="71">
        <v>9.60009765625</v>
      </c>
      <c r="F28" s="71">
        <v>10.7001953125</v>
      </c>
      <c r="G28" s="71">
        <v>11.5</v>
      </c>
      <c r="H28" s="71">
        <v>11.66015625</v>
      </c>
      <c r="I28" s="71">
        <v>12.18017578125</v>
      </c>
      <c r="J28" s="71">
        <v>12.740234375</v>
      </c>
      <c r="K28" s="71">
        <v>13.240234375</v>
      </c>
      <c r="L28" s="71">
        <v>13.7998046875</v>
      </c>
      <c r="M28" s="71">
        <v>14.2001953125</v>
      </c>
      <c r="N28" s="71">
        <v>14.47998046875</v>
      </c>
      <c r="O28" s="71">
        <v>14.68017578125</v>
      </c>
      <c r="P28" s="71">
        <v>14.83984375</v>
      </c>
      <c r="Q28" s="71">
        <v>15</v>
      </c>
      <c r="R28" s="71">
        <v>15</v>
      </c>
      <c r="S28" s="71">
        <v>15</v>
      </c>
    </row>
    <row r="29" spans="1:19" ht="15" customHeight="1" x14ac:dyDescent="0.25">
      <c r="A29" s="68"/>
      <c r="B29" s="70">
        <v>0.98</v>
      </c>
      <c r="C29" s="71">
        <v>14</v>
      </c>
      <c r="D29" s="71">
        <v>14</v>
      </c>
      <c r="E29" s="71">
        <v>9.60009765625</v>
      </c>
      <c r="F29" s="71">
        <v>10.7001953125</v>
      </c>
      <c r="G29" s="71">
        <v>11.5</v>
      </c>
      <c r="H29" s="71">
        <v>11.66015625</v>
      </c>
      <c r="I29" s="71">
        <v>12.18017578125</v>
      </c>
      <c r="J29" s="71">
        <v>12.740234375</v>
      </c>
      <c r="K29" s="71">
        <v>13.240234375</v>
      </c>
      <c r="L29" s="71">
        <v>13.7998046875</v>
      </c>
      <c r="M29" s="71">
        <v>14.2001953125</v>
      </c>
      <c r="N29" s="71">
        <v>14.47998046875</v>
      </c>
      <c r="O29" s="71">
        <v>14.68017578125</v>
      </c>
      <c r="P29" s="71">
        <v>14.83984375</v>
      </c>
      <c r="Q29" s="71">
        <v>15</v>
      </c>
      <c r="R29" s="71">
        <v>15</v>
      </c>
      <c r="S29" s="71">
        <v>15</v>
      </c>
    </row>
    <row r="30" spans="1:19" ht="15" customHeight="1" x14ac:dyDescent="0.25">
      <c r="A30" s="68"/>
      <c r="B30" s="70">
        <v>1.02</v>
      </c>
      <c r="C30" s="71">
        <v>14</v>
      </c>
      <c r="D30" s="71">
        <v>14</v>
      </c>
      <c r="E30" s="71">
        <v>9.60009765625</v>
      </c>
      <c r="F30" s="71">
        <v>10.7001953125</v>
      </c>
      <c r="G30" s="71">
        <v>11.5</v>
      </c>
      <c r="H30" s="71">
        <v>11.66015625</v>
      </c>
      <c r="I30" s="71">
        <v>12.18017578125</v>
      </c>
      <c r="J30" s="71">
        <v>12.740234375</v>
      </c>
      <c r="K30" s="71">
        <v>13.240234375</v>
      </c>
      <c r="L30" s="71">
        <v>13.7998046875</v>
      </c>
      <c r="M30" s="71">
        <v>14.2001953125</v>
      </c>
      <c r="N30" s="71">
        <v>14.47998046875</v>
      </c>
      <c r="O30" s="71">
        <v>14.68017578125</v>
      </c>
      <c r="P30" s="71">
        <v>14.83984375</v>
      </c>
      <c r="Q30" s="71">
        <v>15</v>
      </c>
      <c r="R30" s="71">
        <v>15</v>
      </c>
      <c r="S30" s="71">
        <v>15</v>
      </c>
    </row>
    <row r="31" spans="1:19" ht="15" customHeight="1" x14ac:dyDescent="0.25">
      <c r="A31" s="68"/>
      <c r="B31" s="70">
        <v>1.06</v>
      </c>
      <c r="C31" s="71">
        <v>14</v>
      </c>
      <c r="D31" s="71">
        <v>14</v>
      </c>
      <c r="E31" s="71">
        <v>9.60009765625</v>
      </c>
      <c r="F31" s="71">
        <v>10.7001953125</v>
      </c>
      <c r="G31" s="71">
        <v>11.5</v>
      </c>
      <c r="H31" s="71">
        <v>11.66015625</v>
      </c>
      <c r="I31" s="71">
        <v>12.18017578125</v>
      </c>
      <c r="J31" s="71">
        <v>12.740234375</v>
      </c>
      <c r="K31" s="71">
        <v>13.240234375</v>
      </c>
      <c r="L31" s="71">
        <v>13.7998046875</v>
      </c>
      <c r="M31" s="71">
        <v>14.2001953125</v>
      </c>
      <c r="N31" s="71">
        <v>14.47998046875</v>
      </c>
      <c r="O31" s="71">
        <v>14.68017578125</v>
      </c>
      <c r="P31" s="71">
        <v>14.83984375</v>
      </c>
      <c r="Q31" s="71">
        <v>15</v>
      </c>
      <c r="R31" s="71">
        <v>15</v>
      </c>
      <c r="S31" s="71">
        <v>15</v>
      </c>
    </row>
    <row r="32" spans="1:19" ht="15" customHeight="1" x14ac:dyDescent="0.25">
      <c r="A32" s="68"/>
      <c r="B32" s="70">
        <v>1.1000000000000001</v>
      </c>
      <c r="C32" s="71">
        <v>14</v>
      </c>
      <c r="D32" s="71">
        <v>14</v>
      </c>
      <c r="E32" s="71">
        <v>9.60009765625</v>
      </c>
      <c r="F32" s="71">
        <v>10.7001953125</v>
      </c>
      <c r="G32" s="71">
        <v>11.5</v>
      </c>
      <c r="H32" s="71">
        <v>11.66015625</v>
      </c>
      <c r="I32" s="71">
        <v>12.18017578125</v>
      </c>
      <c r="J32" s="71">
        <v>12.740234375</v>
      </c>
      <c r="K32" s="71">
        <v>13.240234375</v>
      </c>
      <c r="L32" s="71">
        <v>13.7998046875</v>
      </c>
      <c r="M32" s="71">
        <v>14.2001953125</v>
      </c>
      <c r="N32" s="71">
        <v>14.47998046875</v>
      </c>
      <c r="O32" s="71">
        <v>14.68017578125</v>
      </c>
      <c r="P32" s="71">
        <v>14.83984375</v>
      </c>
      <c r="Q32" s="71">
        <v>15</v>
      </c>
      <c r="R32" s="71">
        <v>15</v>
      </c>
      <c r="S32" s="71">
        <v>15</v>
      </c>
    </row>
    <row r="33" spans="1:19" ht="15" customHeight="1" x14ac:dyDescent="0.25">
      <c r="A33" s="68"/>
      <c r="B33" s="70">
        <v>1.1399999999999999</v>
      </c>
      <c r="C33" s="71">
        <v>14</v>
      </c>
      <c r="D33" s="71">
        <v>14</v>
      </c>
      <c r="E33" s="71">
        <v>9.60009765625</v>
      </c>
      <c r="F33" s="71">
        <v>10.7001953125</v>
      </c>
      <c r="G33" s="71">
        <v>11.5</v>
      </c>
      <c r="H33" s="71">
        <v>11.66015625</v>
      </c>
      <c r="I33" s="71">
        <v>12.18017578125</v>
      </c>
      <c r="J33" s="71">
        <v>12.740234375</v>
      </c>
      <c r="K33" s="71">
        <v>13.240234375</v>
      </c>
      <c r="L33" s="71">
        <v>13.7998046875</v>
      </c>
      <c r="M33" s="71">
        <v>14.2001953125</v>
      </c>
      <c r="N33" s="71">
        <v>14.47998046875</v>
      </c>
      <c r="O33" s="71">
        <v>14.68017578125</v>
      </c>
      <c r="P33" s="71">
        <v>14.83984375</v>
      </c>
      <c r="Q33" s="71">
        <v>15</v>
      </c>
      <c r="R33" s="71">
        <v>15</v>
      </c>
      <c r="S33" s="71">
        <v>15</v>
      </c>
    </row>
    <row r="34" spans="1:19" ht="15" customHeight="1" x14ac:dyDescent="0.25">
      <c r="A34" s="68"/>
      <c r="B34" s="70">
        <v>1.18</v>
      </c>
      <c r="C34" s="71">
        <v>14</v>
      </c>
      <c r="D34" s="71">
        <v>14</v>
      </c>
      <c r="E34" s="71">
        <v>9.60009765625</v>
      </c>
      <c r="F34" s="71">
        <v>10.7001953125</v>
      </c>
      <c r="G34" s="71">
        <v>11.5</v>
      </c>
      <c r="H34" s="71">
        <v>11.66015625</v>
      </c>
      <c r="I34" s="71">
        <v>12.18017578125</v>
      </c>
      <c r="J34" s="71">
        <v>12.740234375</v>
      </c>
      <c r="K34" s="71">
        <v>13.240234375</v>
      </c>
      <c r="L34" s="71">
        <v>13.7998046875</v>
      </c>
      <c r="M34" s="71">
        <v>14.2001953125</v>
      </c>
      <c r="N34" s="71">
        <v>14.47998046875</v>
      </c>
      <c r="O34" s="71">
        <v>14.68017578125</v>
      </c>
      <c r="P34" s="71">
        <v>14.83984375</v>
      </c>
      <c r="Q34" s="71">
        <v>15</v>
      </c>
      <c r="R34" s="71">
        <v>15</v>
      </c>
      <c r="S34" s="71">
        <v>15</v>
      </c>
    </row>
    <row r="35" spans="1:19" ht="15" customHeight="1" x14ac:dyDescent="0.25">
      <c r="A35" s="68"/>
      <c r="B35" s="70">
        <v>1.22</v>
      </c>
      <c r="C35" s="71">
        <v>14</v>
      </c>
      <c r="D35" s="71">
        <v>14</v>
      </c>
      <c r="E35" s="71">
        <v>9.60009765625</v>
      </c>
      <c r="F35" s="71">
        <v>10.7001953125</v>
      </c>
      <c r="G35" s="71">
        <v>11.5</v>
      </c>
      <c r="H35" s="71">
        <v>11.66015625</v>
      </c>
      <c r="I35" s="71">
        <v>12.18017578125</v>
      </c>
      <c r="J35" s="71">
        <v>12.740234375</v>
      </c>
      <c r="K35" s="71">
        <v>13.240234375</v>
      </c>
      <c r="L35" s="71">
        <v>13.7998046875</v>
      </c>
      <c r="M35" s="71">
        <v>14.2001953125</v>
      </c>
      <c r="N35" s="71">
        <v>14.47998046875</v>
      </c>
      <c r="O35" s="71">
        <v>14.68017578125</v>
      </c>
      <c r="P35" s="71">
        <v>14.83984375</v>
      </c>
      <c r="Q35" s="71">
        <v>15</v>
      </c>
      <c r="R35" s="71">
        <v>15</v>
      </c>
      <c r="S35" s="71">
        <v>15</v>
      </c>
    </row>
    <row r="36" spans="1:19" ht="15" customHeight="1" x14ac:dyDescent="0.25">
      <c r="A36" s="68"/>
      <c r="B36" s="70">
        <v>1.26</v>
      </c>
      <c r="C36" s="71">
        <v>14</v>
      </c>
      <c r="D36" s="71">
        <v>14</v>
      </c>
      <c r="E36" s="71">
        <v>9.60009765625</v>
      </c>
      <c r="F36" s="71">
        <v>10.7001953125</v>
      </c>
      <c r="G36" s="71">
        <v>11.5</v>
      </c>
      <c r="H36" s="71">
        <v>11.66015625</v>
      </c>
      <c r="I36" s="71">
        <v>12.18017578125</v>
      </c>
      <c r="J36" s="71">
        <v>12.740234375</v>
      </c>
      <c r="K36" s="71">
        <v>13.240234375</v>
      </c>
      <c r="L36" s="71">
        <v>13.7998046875</v>
      </c>
      <c r="M36" s="71">
        <v>14.2001953125</v>
      </c>
      <c r="N36" s="71">
        <v>14.47998046875</v>
      </c>
      <c r="O36" s="71">
        <v>14.68017578125</v>
      </c>
      <c r="P36" s="71">
        <v>14.83984375</v>
      </c>
      <c r="Q36" s="71">
        <v>15</v>
      </c>
      <c r="R36" s="71">
        <v>15</v>
      </c>
      <c r="S36" s="71">
        <v>15</v>
      </c>
    </row>
    <row r="37" spans="1:19" ht="15" customHeight="1" x14ac:dyDescent="0.25">
      <c r="A37" s="68"/>
      <c r="B37" s="70">
        <v>1.3</v>
      </c>
      <c r="C37" s="71">
        <v>14</v>
      </c>
      <c r="D37" s="71">
        <v>14</v>
      </c>
      <c r="E37" s="71">
        <v>9.60009765625</v>
      </c>
      <c r="F37" s="71">
        <v>10.7001953125</v>
      </c>
      <c r="G37" s="71">
        <v>11.5</v>
      </c>
      <c r="H37" s="71">
        <v>11.66015625</v>
      </c>
      <c r="I37" s="71">
        <v>12.18017578125</v>
      </c>
      <c r="J37" s="71">
        <v>12.740234375</v>
      </c>
      <c r="K37" s="71">
        <v>13.240234375</v>
      </c>
      <c r="L37" s="71">
        <v>13.7998046875</v>
      </c>
      <c r="M37" s="71">
        <v>14.2001953125</v>
      </c>
      <c r="N37" s="71">
        <v>14.47998046875</v>
      </c>
      <c r="O37" s="71">
        <v>14.68017578125</v>
      </c>
      <c r="P37" s="71">
        <v>14.83984375</v>
      </c>
      <c r="Q37" s="71">
        <v>15</v>
      </c>
      <c r="R37" s="71">
        <v>15</v>
      </c>
      <c r="S37" s="71">
        <v>15</v>
      </c>
    </row>
    <row r="38" spans="1:19" ht="15" customHeight="1" x14ac:dyDescent="0.25">
      <c r="A38" s="68"/>
      <c r="B38" s="70">
        <v>1.34</v>
      </c>
      <c r="C38" s="71">
        <v>14</v>
      </c>
      <c r="D38" s="71">
        <v>14</v>
      </c>
      <c r="E38" s="71">
        <v>9.60009765625</v>
      </c>
      <c r="F38" s="71">
        <v>10.7001953125</v>
      </c>
      <c r="G38" s="71">
        <v>11.5</v>
      </c>
      <c r="H38" s="71">
        <v>11.66015625</v>
      </c>
      <c r="I38" s="71">
        <v>12.18017578125</v>
      </c>
      <c r="J38" s="71">
        <v>12.740234375</v>
      </c>
      <c r="K38" s="71">
        <v>13.240234375</v>
      </c>
      <c r="L38" s="71">
        <v>13.7998046875</v>
      </c>
      <c r="M38" s="71">
        <v>14.2001953125</v>
      </c>
      <c r="N38" s="71">
        <v>14.47998046875</v>
      </c>
      <c r="O38" s="71">
        <v>14.68017578125</v>
      </c>
      <c r="P38" s="71">
        <v>14.83984375</v>
      </c>
      <c r="Q38" s="71">
        <v>15</v>
      </c>
      <c r="R38" s="71">
        <v>15</v>
      </c>
      <c r="S38" s="71">
        <v>15</v>
      </c>
    </row>
    <row r="39" spans="1:19" ht="15" customHeight="1" x14ac:dyDescent="0.25">
      <c r="A39" s="73"/>
      <c r="B39" s="70">
        <v>1.38</v>
      </c>
      <c r="C39" s="71">
        <v>14</v>
      </c>
      <c r="D39" s="71">
        <v>14</v>
      </c>
      <c r="E39" s="71">
        <v>9.60009765625</v>
      </c>
      <c r="F39" s="71">
        <v>10.7001953125</v>
      </c>
      <c r="G39" s="71">
        <v>11.5</v>
      </c>
      <c r="H39" s="71">
        <v>11.66015625</v>
      </c>
      <c r="I39" s="71">
        <v>12.18017578125</v>
      </c>
      <c r="J39" s="71">
        <v>12.740234375</v>
      </c>
      <c r="K39" s="71">
        <v>13.240234375</v>
      </c>
      <c r="L39" s="71">
        <v>13.7998046875</v>
      </c>
      <c r="M39" s="71">
        <v>14.2001953125</v>
      </c>
      <c r="N39" s="71">
        <v>14.47998046875</v>
      </c>
      <c r="O39" s="71">
        <v>14.68017578125</v>
      </c>
      <c r="P39" s="71">
        <v>14.83984375</v>
      </c>
      <c r="Q39" s="71">
        <v>15</v>
      </c>
      <c r="R39" s="71">
        <v>15</v>
      </c>
      <c r="S39" s="71">
        <v>15</v>
      </c>
    </row>
    <row r="40" spans="1:19" ht="15" customHeight="1" x14ac:dyDescent="0.25">
      <c r="A40" s="9"/>
      <c r="B40" s="9"/>
    </row>
    <row r="41" spans="1:19" x14ac:dyDescent="0.25">
      <c r="A41" s="45" t="s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46" t="s">
        <v>135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</sheetData>
  <mergeCells count="6">
    <mergeCell ref="A1:S3"/>
    <mergeCell ref="A4:S4"/>
    <mergeCell ref="A5:A39"/>
    <mergeCell ref="C5:S5"/>
    <mergeCell ref="A41:S41"/>
    <mergeCell ref="A42:S4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/>
  <dimension ref="A1:S26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3.7109375" bestFit="1" customWidth="1"/>
    <col min="2" max="2" width="6.85546875" customWidth="1"/>
    <col min="3" max="3" width="6.5703125" customWidth="1"/>
    <col min="4" max="19" width="6.5703125" bestFit="1" customWidth="1"/>
  </cols>
  <sheetData>
    <row r="1" spans="1:19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4" thickBot="1" x14ac:dyDescent="0.4">
      <c r="A4" s="55" t="s">
        <v>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 x14ac:dyDescent="0.35">
      <c r="A5" s="53" t="s">
        <v>61</v>
      </c>
      <c r="B5" s="11"/>
      <c r="C5" s="50" t="s">
        <v>60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</row>
    <row r="6" spans="1:19" ht="15" customHeight="1" x14ac:dyDescent="0.25">
      <c r="A6" s="53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53"/>
      <c r="B7" s="12">
        <f>'Fuel Pressure Multiplier 1'!B6</f>
        <v>0.4</v>
      </c>
      <c r="C7" s="28">
        <f>INDEX([2]Sheet1!C$25:C$53,MATCH($B7,'[3]Extrapolated Data - Blue'!$E$3:$E$31,0),1)</f>
        <v>0.82501220703125</v>
      </c>
      <c r="D7" s="28">
        <f>INDEX([2]Sheet1!D$25:D$53,MATCH($B7,'[3]Extrapolated Data - Blue'!$E$3:$E$31,0),1)</f>
        <v>0.847503662109375</v>
      </c>
      <c r="E7" s="28">
        <f>INDEX([2]Sheet1!E$25:E$53,MATCH($B7,'[3]Extrapolated Data - Blue'!$E$3:$E$31,0),1)</f>
        <v>0.86749267578125</v>
      </c>
      <c r="F7" s="28">
        <f>INDEX([2]Sheet1!F$25:F$53,MATCH($B7,'[3]Extrapolated Data - Blue'!$E$3:$E$31,0),1)</f>
        <v>0.885009765625</v>
      </c>
      <c r="G7" s="28">
        <f>INDEX([2]Sheet1!G$25:G$53,MATCH($B7,'[3]Extrapolated Data - Blue'!$E$3:$E$31,0),1)</f>
        <v>0.894989013671875</v>
      </c>
      <c r="H7" s="28">
        <f>INDEX([2]Sheet1!H$25:H$53,MATCH($B7,'[3]Extrapolated Data - Blue'!$E$3:$E$31,0),1)</f>
        <v>0.90301513671875</v>
      </c>
      <c r="I7" s="28">
        <f>INDEX([2]Sheet1!I$25:I$53,MATCH($B7,'[3]Extrapolated Data - Blue'!$E$3:$E$31,0),1)</f>
        <v>0.9119873046875</v>
      </c>
      <c r="J7" s="28">
        <f>INDEX([2]Sheet1!J$25:J$53,MATCH($B7,'[3]Extrapolated Data - Blue'!$E$3:$E$31,0),1)</f>
        <v>0.915008544921875</v>
      </c>
      <c r="K7" s="28">
        <f>INDEX([2]Sheet1!K$25:K$53,MATCH($B7,'[3]Extrapolated Data - Blue'!$E$3:$E$31,0),1)</f>
        <v>0.917510986328125</v>
      </c>
      <c r="L7" s="28">
        <f>INDEX([2]Sheet1!L$25:L$53,MATCH($B7,'[3]Extrapolated Data - Blue'!$E$3:$E$31,0),1)</f>
        <v>0.907989501953125</v>
      </c>
      <c r="M7" s="28">
        <f>INDEX([2]Sheet1!M$25:M$53,MATCH($B7,'[3]Extrapolated Data - Blue'!$E$3:$E$31,0),1)</f>
        <v>0.894989013671875</v>
      </c>
      <c r="N7" s="28">
        <f>INDEX([2]Sheet1!N$25:N$53,MATCH($B7,'[3]Extrapolated Data - Blue'!$E$3:$E$31,0),1)</f>
        <v>0.857513427734375</v>
      </c>
      <c r="O7" s="28">
        <f>INDEX([2]Sheet1!O$25:O$53,MATCH($B7,'[3]Extrapolated Data - Blue'!$E$3:$E$31,0),1)</f>
        <v>0.80999755859375</v>
      </c>
      <c r="P7" s="28">
        <f>INDEX([2]Sheet1!P$25:P$53,MATCH($B7,'[3]Extrapolated Data - Blue'!$E$3:$E$31,0),1)</f>
        <v>0.769989013671875</v>
      </c>
      <c r="Q7" s="28">
        <f>INDEX([2]Sheet1!Q$25:Q$53,MATCH($B7,'[3]Extrapolated Data - Blue'!$E$3:$E$31,0),1)</f>
        <v>0.7449951171875</v>
      </c>
      <c r="R7" s="28">
        <f>INDEX([2]Sheet1!R$25:R$53,MATCH($B7,'[3]Extrapolated Data - Blue'!$E$3:$E$31,0),1)</f>
        <v>0.730010986328125</v>
      </c>
      <c r="S7" s="28">
        <f>INDEX([2]Sheet1!S$25:S$53,MATCH($B7,'[3]Extrapolated Data - Blue'!$E$3:$E$31,0),1)</f>
        <v>0.730010986328125</v>
      </c>
    </row>
    <row r="8" spans="1:19" ht="15" customHeight="1" x14ac:dyDescent="0.25">
      <c r="A8" s="53"/>
      <c r="B8" s="12">
        <f>'Fuel Pressure Multiplier 1'!C6</f>
        <v>1</v>
      </c>
      <c r="C8" s="28">
        <f>INDEX([2]Sheet1!C$25:C$53,MATCH($B8,'[3]Extrapolated Data - Blue'!$E$3:$E$31,0),1)</f>
        <v>0.85501000000000005</v>
      </c>
      <c r="D8" s="28">
        <f>INDEX([2]Sheet1!D$25:D$53,MATCH($B8,'[3]Extrapolated Data - Blue'!$E$3:$E$31,0),1)</f>
        <v>0.87250000000000005</v>
      </c>
      <c r="E8" s="28">
        <f>INDEX([2]Sheet1!E$25:E$53,MATCH($B8,'[3]Extrapolated Data - Blue'!$E$3:$E$31,0),1)</f>
        <v>0.89000999999999997</v>
      </c>
      <c r="F8" s="28">
        <f>INDEX([2]Sheet1!F$25:F$53,MATCH($B8,'[3]Extrapolated Data - Blue'!$E$3:$E$31,0),1)</f>
        <v>0.90500000000000003</v>
      </c>
      <c r="G8" s="28">
        <f>INDEX([2]Sheet1!G$25:G$53,MATCH($B8,'[3]Extrapolated Data - Blue'!$E$3:$E$31,0),1)</f>
        <v>0.91751000000000005</v>
      </c>
      <c r="H8" s="28">
        <f>INDEX([2]Sheet1!H$25:H$53,MATCH($B8,'[3]Extrapolated Data - Blue'!$E$3:$E$31,0),1)</f>
        <v>0.92498999999999998</v>
      </c>
      <c r="I8" s="28">
        <f>INDEX([2]Sheet1!I$25:I$53,MATCH($B8,'[3]Extrapolated Data - Blue'!$E$3:$E$31,0),1)</f>
        <v>0.9325</v>
      </c>
      <c r="J8" s="28">
        <f>INDEX([2]Sheet1!J$25:J$53,MATCH($B8,'[3]Extrapolated Data - Blue'!$E$3:$E$31,0),1)</f>
        <v>0.9375</v>
      </c>
      <c r="K8" s="28">
        <f>INDEX([2]Sheet1!K$25:K$53,MATCH($B8,'[3]Extrapolated Data - Blue'!$E$3:$E$31,0),1)</f>
        <v>0.94</v>
      </c>
      <c r="L8" s="28">
        <f>INDEX([2]Sheet1!L$25:L$53,MATCH($B8,'[3]Extrapolated Data - Blue'!$E$3:$E$31,0),1)</f>
        <v>0.92998999999999998</v>
      </c>
      <c r="M8" s="28">
        <f>INDEX([2]Sheet1!M$25:M$53,MATCH($B8,'[3]Extrapolated Data - Blue'!$E$3:$E$31,0),1)</f>
        <v>0.92000999999999999</v>
      </c>
      <c r="N8" s="28">
        <f>INDEX([2]Sheet1!N$25:N$53,MATCH($B8,'[3]Extrapolated Data - Blue'!$E$3:$E$31,0),1)</f>
        <v>0.88500999999999996</v>
      </c>
      <c r="O8" s="28">
        <f>INDEX([2]Sheet1!O$25:O$53,MATCH($B8,'[3]Extrapolated Data - Blue'!$E$3:$E$31,0),1)</f>
        <v>0.83499000000000001</v>
      </c>
      <c r="P8" s="28">
        <f>INDEX([2]Sheet1!P$25:P$53,MATCH($B8,'[3]Extrapolated Data - Blue'!$E$3:$E$31,0),1)</f>
        <v>0.79998999999999998</v>
      </c>
      <c r="Q8" s="28">
        <f>INDEX([2]Sheet1!Q$25:Q$53,MATCH($B8,'[3]Extrapolated Data - Blue'!$E$3:$E$31,0),1)</f>
        <v>0.77498999999999996</v>
      </c>
      <c r="R8" s="28">
        <f>INDEX([2]Sheet1!R$25:R$53,MATCH($B8,'[3]Extrapolated Data - Blue'!$E$3:$E$31,0),1)</f>
        <v>0.76000999999999996</v>
      </c>
      <c r="S8" s="28">
        <f>INDEX([2]Sheet1!S$25:S$53,MATCH($B8,'[3]Extrapolated Data - Blue'!$E$3:$E$31,0),1)</f>
        <v>0.76000999999999996</v>
      </c>
    </row>
    <row r="9" spans="1:19" ht="15" customHeight="1" x14ac:dyDescent="0.25">
      <c r="A9" s="53"/>
      <c r="B9" s="12">
        <f>'Fuel Pressure Multiplier 1'!D6</f>
        <v>2</v>
      </c>
      <c r="C9" s="28">
        <f>INDEX([2]Sheet1!C$25:C$53,MATCH($B9,'[3]Extrapolated Data - Blue'!$E$3:$E$31,0),1)</f>
        <v>0.88</v>
      </c>
      <c r="D9" s="28">
        <f>INDEX([2]Sheet1!D$25:D$53,MATCH($B9,'[3]Extrapolated Data - Blue'!$E$3:$E$31,0),1)</f>
        <v>0.89249000000000001</v>
      </c>
      <c r="E9" s="28">
        <f>INDEX([2]Sheet1!E$25:E$53,MATCH($B9,'[3]Extrapolated Data - Blue'!$E$3:$E$31,0),1)</f>
        <v>0.90749999999999997</v>
      </c>
      <c r="F9" s="28">
        <f>INDEX([2]Sheet1!F$25:F$53,MATCH($B9,'[3]Extrapolated Data - Blue'!$E$3:$E$31,0),1)</f>
        <v>0.92249000000000003</v>
      </c>
      <c r="G9" s="28">
        <f>INDEX([2]Sheet1!G$25:G$53,MATCH($B9,'[3]Extrapolated Data - Blue'!$E$3:$E$31,0),1)</f>
        <v>0.93500000000000005</v>
      </c>
      <c r="H9" s="28">
        <f>INDEX([2]Sheet1!H$25:H$53,MATCH($B9,'[3]Extrapolated Data - Blue'!$E$3:$E$31,0),1)</f>
        <v>0.94501000000000002</v>
      </c>
      <c r="I9" s="28">
        <f>INDEX([2]Sheet1!I$25:I$53,MATCH($B9,'[3]Extrapolated Data - Blue'!$E$3:$E$31,0),1)</f>
        <v>0.95199999999999996</v>
      </c>
      <c r="J9" s="28">
        <f>INDEX([2]Sheet1!J$25:J$53,MATCH($B9,'[3]Extrapolated Data - Blue'!$E$3:$E$31,0),1)</f>
        <v>0.95499000000000001</v>
      </c>
      <c r="K9" s="28">
        <f>INDEX([2]Sheet1!K$25:K$53,MATCH($B9,'[3]Extrapolated Data - Blue'!$E$3:$E$31,0),1)</f>
        <v>0.95999000000000001</v>
      </c>
      <c r="L9" s="28">
        <f>INDEX([2]Sheet1!L$25:L$53,MATCH($B9,'[3]Extrapolated Data - Blue'!$E$3:$E$31,0),1)</f>
        <v>0.95001000000000002</v>
      </c>
      <c r="M9" s="28">
        <f>INDEX([2]Sheet1!M$25:M$53,MATCH($B9,'[3]Extrapolated Data - Blue'!$E$3:$E$31,0),1)</f>
        <v>0.94</v>
      </c>
      <c r="N9" s="28">
        <f>INDEX([2]Sheet1!N$25:N$53,MATCH($B9,'[3]Extrapolated Data - Blue'!$E$3:$E$31,0),1)</f>
        <v>0.90500000000000003</v>
      </c>
      <c r="O9" s="28">
        <f>INDEX([2]Sheet1!O$25:O$53,MATCH($B9,'[3]Extrapolated Data - Blue'!$E$3:$E$31,0),1)</f>
        <v>0.85999000000000003</v>
      </c>
      <c r="P9" s="28">
        <f>INDEX([2]Sheet1!P$25:P$53,MATCH($B9,'[3]Extrapolated Data - Blue'!$E$3:$E$31,0),1)</f>
        <v>0.82999000000000001</v>
      </c>
      <c r="Q9" s="28">
        <f>INDEX([2]Sheet1!Q$25:Q$53,MATCH($B9,'[3]Extrapolated Data - Blue'!$E$3:$E$31,0),1)</f>
        <v>0.79998999999999998</v>
      </c>
      <c r="R9" s="28">
        <f>INDEX([2]Sheet1!R$25:R$53,MATCH($B9,'[3]Extrapolated Data - Blue'!$E$3:$E$31,0),1)</f>
        <v>0.79000999999999999</v>
      </c>
      <c r="S9" s="28">
        <f>INDEX([2]Sheet1!S$25:S$53,MATCH($B9,'[3]Extrapolated Data - Blue'!$E$3:$E$31,0),1)</f>
        <v>0.79000999999999999</v>
      </c>
    </row>
    <row r="10" spans="1:19" ht="15" customHeight="1" x14ac:dyDescent="0.25">
      <c r="A10" s="53"/>
      <c r="B10" s="12">
        <f>'Fuel Pressure Multiplier 1'!E6</f>
        <v>3</v>
      </c>
      <c r="C10" s="28">
        <f>INDEX([2]Sheet1!C$25:C$53,MATCH($B10,'[3]Extrapolated Data - Blue'!$E$3:$E$31,0),1)</f>
        <v>0.89998999999999996</v>
      </c>
      <c r="D10" s="28">
        <f>INDEX([2]Sheet1!D$25:D$53,MATCH($B10,'[3]Extrapolated Data - Blue'!$E$3:$E$31,0),1)</f>
        <v>0.91</v>
      </c>
      <c r="E10" s="28">
        <f>INDEX([2]Sheet1!E$25:E$53,MATCH($B10,'[3]Extrapolated Data - Blue'!$E$3:$E$31,0),1)</f>
        <v>0.92498999999999998</v>
      </c>
      <c r="F10" s="28">
        <f>INDEX([2]Sheet1!F$25:F$53,MATCH($B10,'[3]Extrapolated Data - Blue'!$E$3:$E$31,0),1)</f>
        <v>0.9375</v>
      </c>
      <c r="G10" s="28">
        <f>INDEX([2]Sheet1!G$25:G$53,MATCH($B10,'[3]Extrapolated Data - Blue'!$E$3:$E$31,0),1)</f>
        <v>0.94699</v>
      </c>
      <c r="H10" s="28">
        <f>INDEX([2]Sheet1!H$25:H$53,MATCH($B10,'[3]Extrapolated Data - Blue'!$E$3:$E$31,0),1)</f>
        <v>0.95250999999999997</v>
      </c>
      <c r="I10" s="28">
        <f>INDEX([2]Sheet1!I$25:I$53,MATCH($B10,'[3]Extrapolated Data - Blue'!$E$3:$E$31,0),1)</f>
        <v>0.95999000000000001</v>
      </c>
      <c r="J10" s="28">
        <f>INDEX([2]Sheet1!J$25:J$53,MATCH($B10,'[3]Extrapolated Data - Blue'!$E$3:$E$31,0),1)</f>
        <v>0.96499999999999997</v>
      </c>
      <c r="K10" s="28">
        <f>INDEX([2]Sheet1!K$25:K$53,MATCH($B10,'[3]Extrapolated Data - Blue'!$E$3:$E$31,0),1)</f>
        <v>0.97</v>
      </c>
      <c r="L10" s="28">
        <f>INDEX([2]Sheet1!L$25:L$53,MATCH($B10,'[3]Extrapolated Data - Blue'!$E$3:$E$31,0),1)</f>
        <v>0.96750000000000003</v>
      </c>
      <c r="M10" s="28">
        <f>INDEX([2]Sheet1!M$25:M$53,MATCH($B10,'[3]Extrapolated Data - Blue'!$E$3:$E$31,0),1)</f>
        <v>0.95499000000000001</v>
      </c>
      <c r="N10" s="28">
        <f>INDEX([2]Sheet1!N$25:N$53,MATCH($B10,'[3]Extrapolated Data - Blue'!$E$3:$E$31,0),1)</f>
        <v>0.93500000000000005</v>
      </c>
      <c r="O10" s="28">
        <f>INDEX([2]Sheet1!O$25:O$53,MATCH($B10,'[3]Extrapolated Data - Blue'!$E$3:$E$31,0),1)</f>
        <v>0.89498999999999995</v>
      </c>
      <c r="P10" s="28">
        <f>INDEX([2]Sheet1!P$25:P$53,MATCH($B10,'[3]Extrapolated Data - Blue'!$E$3:$E$31,0),1)</f>
        <v>0.86248999999999998</v>
      </c>
      <c r="Q10" s="28">
        <f>INDEX([2]Sheet1!Q$25:Q$53,MATCH($B10,'[3]Extrapolated Data - Blue'!$E$3:$E$31,0),1)</f>
        <v>0.82999000000000001</v>
      </c>
      <c r="R10" s="28">
        <f>INDEX([2]Sheet1!R$25:R$53,MATCH($B10,'[3]Extrapolated Data - Blue'!$E$3:$E$31,0),1)</f>
        <v>0.82001000000000002</v>
      </c>
      <c r="S10" s="28">
        <f>INDEX([2]Sheet1!S$25:S$53,MATCH($B10,'[3]Extrapolated Data - Blue'!$E$3:$E$31,0),1)</f>
        <v>0.82001000000000002</v>
      </c>
    </row>
    <row r="11" spans="1:19" ht="15" customHeight="1" x14ac:dyDescent="0.25">
      <c r="A11" s="53"/>
      <c r="B11" s="12">
        <f>'Fuel Pressure Multiplier 1'!F6</f>
        <v>4</v>
      </c>
      <c r="C11" s="28">
        <f>INDEX([2]Sheet1!C$25:C$53,MATCH($B11,'[3]Extrapolated Data - Blue'!$E$3:$E$31,0),1)</f>
        <v>0.91</v>
      </c>
      <c r="D11" s="28">
        <f>INDEX([2]Sheet1!D$25:D$53,MATCH($B11,'[3]Extrapolated Data - Blue'!$E$3:$E$31,0),1)</f>
        <v>0.92000999999999999</v>
      </c>
      <c r="E11" s="28">
        <f>INDEX([2]Sheet1!E$25:E$53,MATCH($B11,'[3]Extrapolated Data - Blue'!$E$3:$E$31,0),1)</f>
        <v>0.93500000000000005</v>
      </c>
      <c r="F11" s="28">
        <f>INDEX([2]Sheet1!F$25:F$53,MATCH($B11,'[3]Extrapolated Data - Blue'!$E$3:$E$31,0),1)</f>
        <v>0.94501000000000002</v>
      </c>
      <c r="G11" s="28">
        <f>INDEX([2]Sheet1!G$25:G$53,MATCH($B11,'[3]Extrapolated Data - Blue'!$E$3:$E$31,0),1)</f>
        <v>0.95001000000000002</v>
      </c>
      <c r="H11" s="28">
        <f>INDEX([2]Sheet1!H$25:H$53,MATCH($B11,'[3]Extrapolated Data - Blue'!$E$3:$E$31,0),1)</f>
        <v>0.95999000000000001</v>
      </c>
      <c r="I11" s="28">
        <f>INDEX([2]Sheet1!I$25:I$53,MATCH($B11,'[3]Extrapolated Data - Blue'!$E$3:$E$31,0),1)</f>
        <v>0.96499999999999997</v>
      </c>
      <c r="J11" s="28">
        <f>INDEX([2]Sheet1!J$25:J$53,MATCH($B11,'[3]Extrapolated Data - Blue'!$E$3:$E$31,0),1)</f>
        <v>0.96701000000000004</v>
      </c>
      <c r="K11" s="28">
        <f>INDEX([2]Sheet1!K$25:K$53,MATCH($B11,'[3]Extrapolated Data - Blue'!$E$3:$E$31,0),1)</f>
        <v>0.97197999999999996</v>
      </c>
      <c r="L11" s="28">
        <f>INDEX([2]Sheet1!L$25:L$53,MATCH($B11,'[3]Extrapolated Data - Blue'!$E$3:$E$31,0),1)</f>
        <v>0.97</v>
      </c>
      <c r="M11" s="28">
        <f>INDEX([2]Sheet1!M$25:M$53,MATCH($B11,'[3]Extrapolated Data - Blue'!$E$3:$E$31,0),1)</f>
        <v>0.95499000000000001</v>
      </c>
      <c r="N11" s="28">
        <f>INDEX([2]Sheet1!N$25:N$53,MATCH($B11,'[3]Extrapolated Data - Blue'!$E$3:$E$31,0),1)</f>
        <v>0.92998999999999998</v>
      </c>
      <c r="O11" s="28">
        <f>INDEX([2]Sheet1!O$25:O$53,MATCH($B11,'[3]Extrapolated Data - Blue'!$E$3:$E$31,0),1)</f>
        <v>0.89998999999999996</v>
      </c>
      <c r="P11" s="28">
        <f>INDEX([2]Sheet1!P$25:P$53,MATCH($B11,'[3]Extrapolated Data - Blue'!$E$3:$E$31,0),1)</f>
        <v>0.875</v>
      </c>
      <c r="Q11" s="28">
        <f>INDEX([2]Sheet1!Q$25:Q$53,MATCH($B11,'[3]Extrapolated Data - Blue'!$E$3:$E$31,0),1)</f>
        <v>0.84</v>
      </c>
      <c r="R11" s="28">
        <f>INDEX([2]Sheet1!R$25:R$53,MATCH($B11,'[3]Extrapolated Data - Blue'!$E$3:$E$31,0),1)</f>
        <v>0.82999000000000001</v>
      </c>
      <c r="S11" s="28">
        <f>INDEX([2]Sheet1!S$25:S$53,MATCH($B11,'[3]Extrapolated Data - Blue'!$E$3:$E$31,0),1)</f>
        <v>0.82999000000000001</v>
      </c>
    </row>
    <row r="12" spans="1:19" ht="15" customHeight="1" x14ac:dyDescent="0.25">
      <c r="A12" s="53"/>
      <c r="B12" s="12">
        <f>'Fuel Pressure Multiplier 1'!G6</f>
        <v>5</v>
      </c>
      <c r="C12" s="28">
        <f>INDEX([2]Sheet1!C$25:C$53,MATCH($B12,'[3]Extrapolated Data - Blue'!$E$3:$E$31,0),1)</f>
        <v>0.92749000000000004</v>
      </c>
      <c r="D12" s="28">
        <f>INDEX([2]Sheet1!D$25:D$53,MATCH($B12,'[3]Extrapolated Data - Blue'!$E$3:$E$31,0),1)</f>
        <v>0.93500000000000005</v>
      </c>
      <c r="E12" s="28">
        <f>INDEX([2]Sheet1!E$25:E$53,MATCH($B12,'[3]Extrapolated Data - Blue'!$E$3:$E$31,0),1)</f>
        <v>0.94501000000000002</v>
      </c>
      <c r="F12" s="28">
        <f>INDEX([2]Sheet1!F$25:F$53,MATCH($B12,'[3]Extrapolated Data - Blue'!$E$3:$E$31,0),1)</f>
        <v>0.95001000000000002</v>
      </c>
      <c r="G12" s="28">
        <f>INDEX([2]Sheet1!G$25:G$53,MATCH($B12,'[3]Extrapolated Data - Blue'!$E$3:$E$31,0),1)</f>
        <v>0.95499000000000001</v>
      </c>
      <c r="H12" s="28">
        <f>INDEX([2]Sheet1!H$25:H$53,MATCH($B12,'[3]Extrapolated Data - Blue'!$E$3:$E$31,0),1)</f>
        <v>0.96499999999999997</v>
      </c>
      <c r="I12" s="28">
        <f>INDEX([2]Sheet1!I$25:I$53,MATCH($B12,'[3]Extrapolated Data - Blue'!$E$3:$E$31,0),1)</f>
        <v>0.97</v>
      </c>
      <c r="J12" s="28">
        <f>INDEX([2]Sheet1!J$25:J$53,MATCH($B12,'[3]Extrapolated Data - Blue'!$E$3:$E$31,0),1)</f>
        <v>0.97448999999999997</v>
      </c>
      <c r="K12" s="28">
        <f>INDEX([2]Sheet1!K$25:K$53,MATCH($B12,'[3]Extrapolated Data - Blue'!$E$3:$E$31,0),1)</f>
        <v>0.97399999999999998</v>
      </c>
      <c r="L12" s="28">
        <f>INDEX([2]Sheet1!L$25:L$53,MATCH($B12,'[3]Extrapolated Data - Blue'!$E$3:$E$31,0),1)</f>
        <v>0.97</v>
      </c>
      <c r="M12" s="28">
        <f>INDEX([2]Sheet1!M$25:M$53,MATCH($B12,'[3]Extrapolated Data - Blue'!$E$3:$E$31,0),1)</f>
        <v>0.95901000000000003</v>
      </c>
      <c r="N12" s="28">
        <f>INDEX([2]Sheet1!N$25:N$53,MATCH($B12,'[3]Extrapolated Data - Blue'!$E$3:$E$31,0),1)</f>
        <v>0.94501000000000002</v>
      </c>
      <c r="O12" s="28">
        <f>INDEX([2]Sheet1!O$25:O$53,MATCH($B12,'[3]Extrapolated Data - Blue'!$E$3:$E$31,0),1)</f>
        <v>0.92000999999999999</v>
      </c>
      <c r="P12" s="28">
        <f>INDEX([2]Sheet1!P$25:P$53,MATCH($B12,'[3]Extrapolated Data - Blue'!$E$3:$E$31,0),1)</f>
        <v>0.88300000000000001</v>
      </c>
      <c r="Q12" s="28">
        <f>INDEX([2]Sheet1!Q$25:Q$53,MATCH($B12,'[3]Extrapolated Data - Blue'!$E$3:$E$31,0),1)</f>
        <v>0.85001000000000004</v>
      </c>
      <c r="R12" s="28">
        <f>INDEX([2]Sheet1!R$25:R$53,MATCH($B12,'[3]Extrapolated Data - Blue'!$E$3:$E$31,0),1)</f>
        <v>0.84</v>
      </c>
      <c r="S12" s="28">
        <f>INDEX([2]Sheet1!S$25:S$53,MATCH($B12,'[3]Extrapolated Data - Blue'!$E$3:$E$31,0),1)</f>
        <v>0.84</v>
      </c>
    </row>
    <row r="13" spans="1:19" ht="15" customHeight="1" x14ac:dyDescent="0.25">
      <c r="A13" s="53"/>
      <c r="B13" s="12">
        <f>'Fuel Pressure Multiplier 1'!H6</f>
        <v>6</v>
      </c>
      <c r="C13" s="28">
        <f>INDEX([2]Sheet1!C$25:C$53,MATCH($B13,'[3]Extrapolated Data - Blue'!$E$3:$E$31,0),1)</f>
        <v>0.94501000000000002</v>
      </c>
      <c r="D13" s="28">
        <f>INDEX([2]Sheet1!D$25:D$53,MATCH($B13,'[3]Extrapolated Data - Blue'!$E$3:$E$31,0),1)</f>
        <v>0.95001000000000002</v>
      </c>
      <c r="E13" s="28">
        <f>INDEX([2]Sheet1!E$25:E$53,MATCH($B13,'[3]Extrapolated Data - Blue'!$E$3:$E$31,0),1)</f>
        <v>0.95499000000000001</v>
      </c>
      <c r="F13" s="28">
        <f>INDEX([2]Sheet1!F$25:F$53,MATCH($B13,'[3]Extrapolated Data - Blue'!$E$3:$E$31,0),1)</f>
        <v>0.95999000000000001</v>
      </c>
      <c r="G13" s="28">
        <f>INDEX([2]Sheet1!G$25:G$53,MATCH($B13,'[3]Extrapolated Data - Blue'!$E$3:$E$31,0),1)</f>
        <v>0.96750000000000003</v>
      </c>
      <c r="H13" s="28">
        <f>INDEX([2]Sheet1!H$25:H$53,MATCH($B13,'[3]Extrapolated Data - Blue'!$E$3:$E$31,0),1)</f>
        <v>0.97501000000000004</v>
      </c>
      <c r="I13" s="28">
        <f>INDEX([2]Sheet1!I$25:I$53,MATCH($B13,'[3]Extrapolated Data - Blue'!$E$3:$E$31,0),1)</f>
        <v>0.98001000000000005</v>
      </c>
      <c r="J13" s="28">
        <f>INDEX([2]Sheet1!J$25:J$53,MATCH($B13,'[3]Extrapolated Data - Blue'!$E$3:$E$31,0),1)</f>
        <v>0.98499000000000003</v>
      </c>
      <c r="K13" s="28">
        <f>INDEX([2]Sheet1!K$25:K$53,MATCH($B13,'[3]Extrapolated Data - Blue'!$E$3:$E$31,0),1)</f>
        <v>0.98499000000000003</v>
      </c>
      <c r="L13" s="28">
        <f>INDEX([2]Sheet1!L$25:L$53,MATCH($B13,'[3]Extrapolated Data - Blue'!$E$3:$E$31,0),1)</f>
        <v>0.98250999999999999</v>
      </c>
      <c r="M13" s="28">
        <f>INDEX([2]Sheet1!M$25:M$53,MATCH($B13,'[3]Extrapolated Data - Blue'!$E$3:$E$31,0),1)</f>
        <v>0.97501000000000004</v>
      </c>
      <c r="N13" s="28">
        <f>INDEX([2]Sheet1!N$25:N$53,MATCH($B13,'[3]Extrapolated Data - Blue'!$E$3:$E$31,0),1)</f>
        <v>0.96001999999999998</v>
      </c>
      <c r="O13" s="28">
        <f>INDEX([2]Sheet1!O$25:O$53,MATCH($B13,'[3]Extrapolated Data - Blue'!$E$3:$E$31,0),1)</f>
        <v>0.94</v>
      </c>
      <c r="P13" s="28">
        <f>INDEX([2]Sheet1!P$25:P$53,MATCH($B13,'[3]Extrapolated Data - Blue'!$E$3:$E$31,0),1)</f>
        <v>0.90500000000000003</v>
      </c>
      <c r="Q13" s="28">
        <f>INDEX([2]Sheet1!Q$25:Q$53,MATCH($B13,'[3]Extrapolated Data - Blue'!$E$3:$E$31,0),1)</f>
        <v>0.875</v>
      </c>
      <c r="R13" s="28">
        <f>INDEX([2]Sheet1!R$25:R$53,MATCH($B13,'[3]Extrapolated Data - Blue'!$E$3:$E$31,0),1)</f>
        <v>0.87</v>
      </c>
      <c r="S13" s="28">
        <f>INDEX([2]Sheet1!S$25:S$53,MATCH($B13,'[3]Extrapolated Data - Blue'!$E$3:$E$31,0),1)</f>
        <v>0.87</v>
      </c>
    </row>
    <row r="14" spans="1:19" ht="15" customHeight="1" x14ac:dyDescent="0.25">
      <c r="A14" s="53"/>
      <c r="B14" s="12">
        <f>'Fuel Pressure Multiplier 1'!I6</f>
        <v>7</v>
      </c>
      <c r="C14" s="28">
        <f>INDEX([2]Sheet1!C$25:C$53,MATCH($B14,'[3]Extrapolated Data - Blue'!$E$3:$E$31,0),1)</f>
        <v>0.95499000000000001</v>
      </c>
      <c r="D14" s="28">
        <f>INDEX([2]Sheet1!D$25:D$53,MATCH($B14,'[3]Extrapolated Data - Blue'!$E$3:$E$31,0),1)</f>
        <v>0.95999000000000001</v>
      </c>
      <c r="E14" s="28">
        <f>INDEX([2]Sheet1!E$25:E$53,MATCH($B14,'[3]Extrapolated Data - Blue'!$E$3:$E$31,0),1)</f>
        <v>0.96499999999999997</v>
      </c>
      <c r="F14" s="28">
        <f>INDEX([2]Sheet1!F$25:F$53,MATCH($B14,'[3]Extrapolated Data - Blue'!$E$3:$E$31,0),1)</f>
        <v>0.96750000000000003</v>
      </c>
      <c r="G14" s="28">
        <f>INDEX([2]Sheet1!G$25:G$53,MATCH($B14,'[3]Extrapolated Data - Blue'!$E$3:$E$31,0),1)</f>
        <v>0.97</v>
      </c>
      <c r="H14" s="28">
        <f>INDEX([2]Sheet1!H$25:H$53,MATCH($B14,'[3]Extrapolated Data - Blue'!$E$3:$E$31,0),1)</f>
        <v>0.97101000000000004</v>
      </c>
      <c r="I14" s="28">
        <f>INDEX([2]Sheet1!I$25:I$53,MATCH($B14,'[3]Extrapolated Data - Blue'!$E$3:$E$31,0),1)</f>
        <v>0.97197999999999996</v>
      </c>
      <c r="J14" s="28">
        <f>INDEX([2]Sheet1!J$25:J$53,MATCH($B14,'[3]Extrapolated Data - Blue'!$E$3:$E$31,0),1)</f>
        <v>0.97501000000000004</v>
      </c>
      <c r="K14" s="28">
        <f>INDEX([2]Sheet1!K$25:K$53,MATCH($B14,'[3]Extrapolated Data - Blue'!$E$3:$E$31,0),1)</f>
        <v>0.97699000000000003</v>
      </c>
      <c r="L14" s="28">
        <f>INDEX([2]Sheet1!L$25:L$53,MATCH($B14,'[3]Extrapolated Data - Blue'!$E$3:$E$31,0),1)</f>
        <v>0.98001000000000005</v>
      </c>
      <c r="M14" s="28">
        <f>INDEX([2]Sheet1!M$25:M$53,MATCH($B14,'[3]Extrapolated Data - Blue'!$E$3:$E$31,0),1)</f>
        <v>0.97501000000000004</v>
      </c>
      <c r="N14" s="28">
        <f>INDEX([2]Sheet1!N$25:N$53,MATCH($B14,'[3]Extrapolated Data - Blue'!$E$3:$E$31,0),1)</f>
        <v>0.97</v>
      </c>
      <c r="O14" s="28">
        <f>INDEX([2]Sheet1!O$25:O$53,MATCH($B14,'[3]Extrapolated Data - Blue'!$E$3:$E$31,0),1)</f>
        <v>0.96001999999999998</v>
      </c>
      <c r="P14" s="28">
        <f>INDEX([2]Sheet1!P$25:P$53,MATCH($B14,'[3]Extrapolated Data - Blue'!$E$3:$E$31,0),1)</f>
        <v>0.94</v>
      </c>
      <c r="Q14" s="28">
        <f>INDEX([2]Sheet1!Q$25:Q$53,MATCH($B14,'[3]Extrapolated Data - Blue'!$E$3:$E$31,0),1)</f>
        <v>0.91</v>
      </c>
      <c r="R14" s="28">
        <f>INDEX([2]Sheet1!R$25:R$53,MATCH($B14,'[3]Extrapolated Data - Blue'!$E$3:$E$31,0),1)</f>
        <v>0.89998999999999996</v>
      </c>
      <c r="S14" s="28">
        <f>INDEX([2]Sheet1!S$25:S$53,MATCH($B14,'[3]Extrapolated Data - Blue'!$E$3:$E$31,0),1)</f>
        <v>0.89998999999999996</v>
      </c>
    </row>
    <row r="15" spans="1:19" ht="15" customHeight="1" x14ac:dyDescent="0.25">
      <c r="A15" s="53"/>
      <c r="B15" s="12">
        <f>'Fuel Pressure Multiplier 1'!J6</f>
        <v>8</v>
      </c>
      <c r="C15" s="28">
        <f>INDEX([2]Sheet1!C$25:C$53,MATCH($B15,'[3]Extrapolated Data - Blue'!$E$3:$E$31,0),1)</f>
        <v>0.96499999999999997</v>
      </c>
      <c r="D15" s="28">
        <f>INDEX([2]Sheet1!D$25:D$53,MATCH($B15,'[3]Extrapolated Data - Blue'!$E$3:$E$31,0),1)</f>
        <v>0.96750000000000003</v>
      </c>
      <c r="E15" s="28">
        <f>INDEX([2]Sheet1!E$25:E$53,MATCH($B15,'[3]Extrapolated Data - Blue'!$E$3:$E$31,0),1)</f>
        <v>0.97</v>
      </c>
      <c r="F15" s="28">
        <f>INDEX([2]Sheet1!F$25:F$53,MATCH($B15,'[3]Extrapolated Data - Blue'!$E$3:$E$31,0),1)</f>
        <v>0.97</v>
      </c>
      <c r="G15" s="28">
        <f>INDEX([2]Sheet1!G$25:G$53,MATCH($B15,'[3]Extrapolated Data - Blue'!$E$3:$E$31,0),1)</f>
        <v>0.97197999999999996</v>
      </c>
      <c r="H15" s="28">
        <f>INDEX([2]Sheet1!H$25:H$53,MATCH($B15,'[3]Extrapolated Data - Blue'!$E$3:$E$31,0),1)</f>
        <v>0.97299000000000002</v>
      </c>
      <c r="I15" s="28">
        <f>INDEX([2]Sheet1!I$25:I$53,MATCH($B15,'[3]Extrapolated Data - Blue'!$E$3:$E$31,0),1)</f>
        <v>0.97501000000000004</v>
      </c>
      <c r="J15" s="28">
        <f>INDEX([2]Sheet1!J$25:J$53,MATCH($B15,'[3]Extrapolated Data - Blue'!$E$3:$E$31,0),1)</f>
        <v>0.98001000000000005</v>
      </c>
      <c r="K15" s="28">
        <f>INDEX([2]Sheet1!K$25:K$53,MATCH($B15,'[3]Extrapolated Data - Blue'!$E$3:$E$31,0),1)</f>
        <v>0.98001000000000005</v>
      </c>
      <c r="L15" s="28">
        <f>INDEX([2]Sheet1!L$25:L$53,MATCH($B15,'[3]Extrapolated Data - Blue'!$E$3:$E$31,0),1)</f>
        <v>0.98001000000000005</v>
      </c>
      <c r="M15" s="28">
        <f>INDEX([2]Sheet1!M$25:M$53,MATCH($B15,'[3]Extrapolated Data - Blue'!$E$3:$E$31,0),1)</f>
        <v>0.97750999999999999</v>
      </c>
      <c r="N15" s="28">
        <f>INDEX([2]Sheet1!N$25:N$53,MATCH($B15,'[3]Extrapolated Data - Blue'!$E$3:$E$31,0),1)</f>
        <v>0.97501000000000004</v>
      </c>
      <c r="O15" s="28">
        <f>INDEX([2]Sheet1!O$25:O$53,MATCH($B15,'[3]Extrapolated Data - Blue'!$E$3:$E$31,0),1)</f>
        <v>0.97</v>
      </c>
      <c r="P15" s="28">
        <f>INDEX([2]Sheet1!P$25:P$53,MATCH($B15,'[3]Extrapolated Data - Blue'!$E$3:$E$31,0),1)</f>
        <v>0.95001000000000002</v>
      </c>
      <c r="Q15" s="28">
        <f>INDEX([2]Sheet1!Q$25:Q$53,MATCH($B15,'[3]Extrapolated Data - Blue'!$E$3:$E$31,0),1)</f>
        <v>0.92998999999999998</v>
      </c>
      <c r="R15" s="28">
        <f>INDEX([2]Sheet1!R$25:R$53,MATCH($B15,'[3]Extrapolated Data - Blue'!$E$3:$E$31,0),1)</f>
        <v>0.92000999999999999</v>
      </c>
      <c r="S15" s="28">
        <f>INDEX([2]Sheet1!S$25:S$53,MATCH($B15,'[3]Extrapolated Data - Blue'!$E$3:$E$31,0),1)</f>
        <v>0.92000999999999999</v>
      </c>
    </row>
    <row r="16" spans="1:19" ht="15" customHeight="1" x14ac:dyDescent="0.25">
      <c r="A16" s="53"/>
      <c r="B16" s="12">
        <f>'Fuel Pressure Multiplier 1'!K6</f>
        <v>9</v>
      </c>
      <c r="C16" s="28">
        <f>INDEX([2]Sheet1!C$25:C$53,MATCH($B16,'[3]Extrapolated Data - Blue'!$E$3:$E$31,0),1)</f>
        <v>0.97250000000000003</v>
      </c>
      <c r="D16" s="28">
        <f>INDEX([2]Sheet1!D$25:D$53,MATCH($B16,'[3]Extrapolated Data - Blue'!$E$3:$E$31,0),1)</f>
        <v>0.97375</v>
      </c>
      <c r="E16" s="28">
        <f>INDEX([2]Sheet1!E$25:E$53,MATCH($B16,'[3]Extrapolated Data - Blue'!$E$3:$E$31,0),1)</f>
        <v>0.97501000000000004</v>
      </c>
      <c r="F16" s="28">
        <f>INDEX([2]Sheet1!F$25:F$53,MATCH($B16,'[3]Extrapolated Data - Blue'!$E$3:$E$31,0),1)</f>
        <v>0.97501000000000004</v>
      </c>
      <c r="G16" s="28">
        <f>INDEX([2]Sheet1!G$25:G$53,MATCH($B16,'[3]Extrapolated Data - Blue'!$E$3:$E$31,0),1)</f>
        <v>0.97724999999999995</v>
      </c>
      <c r="H16" s="28">
        <f>INDEX([2]Sheet1!H$25:H$53,MATCH($B16,'[3]Extrapolated Data - Blue'!$E$3:$E$31,0),1)</f>
        <v>0.97850000000000004</v>
      </c>
      <c r="I16" s="28">
        <f>INDEX([2]Sheet1!I$25:I$53,MATCH($B16,'[3]Extrapolated Data - Blue'!$E$3:$E$31,0),1)</f>
        <v>0.98</v>
      </c>
      <c r="J16" s="28">
        <f>INDEX([2]Sheet1!J$25:J$53,MATCH($B16,'[3]Extrapolated Data - Blue'!$E$3:$E$31,0),1)</f>
        <v>0.98250000000000004</v>
      </c>
      <c r="K16" s="28">
        <f>INDEX([2]Sheet1!K$25:K$53,MATCH($B16,'[3]Extrapolated Data - Blue'!$E$3:$E$31,0),1)</f>
        <v>0.98375000000000001</v>
      </c>
      <c r="L16" s="28">
        <f>INDEX([2]Sheet1!L$25:L$53,MATCH($B16,'[3]Extrapolated Data - Blue'!$E$3:$E$31,0),1)</f>
        <v>0.98250000000000004</v>
      </c>
      <c r="M16" s="28">
        <f>INDEX([2]Sheet1!M$25:M$53,MATCH($B16,'[3]Extrapolated Data - Blue'!$E$3:$E$31,0),1)</f>
        <v>0.98224999999999996</v>
      </c>
      <c r="N16" s="28">
        <f>INDEX([2]Sheet1!N$25:N$53,MATCH($B16,'[3]Extrapolated Data - Blue'!$E$3:$E$31,0),1)</f>
        <v>0.98</v>
      </c>
      <c r="O16" s="28">
        <f>INDEX([2]Sheet1!O$25:O$53,MATCH($B16,'[3]Extrapolated Data - Blue'!$E$3:$E$31,0),1)</f>
        <v>0.97748999999999997</v>
      </c>
      <c r="P16" s="28">
        <f>INDEX([2]Sheet1!P$25:P$53,MATCH($B16,'[3]Extrapolated Data - Blue'!$E$3:$E$31,0),1)</f>
        <v>0.96250999999999998</v>
      </c>
      <c r="Q16" s="28">
        <f>INDEX([2]Sheet1!Q$25:Q$53,MATCH($B16,'[3]Extrapolated Data - Blue'!$E$3:$E$31,0),1)</f>
        <v>0.94</v>
      </c>
      <c r="R16" s="28">
        <f>INDEX([2]Sheet1!R$25:R$53,MATCH($B16,'[3]Extrapolated Data - Blue'!$E$3:$E$31,0),1)</f>
        <v>0.93001</v>
      </c>
      <c r="S16" s="28">
        <f>INDEX([2]Sheet1!S$25:S$53,MATCH($B16,'[3]Extrapolated Data - Blue'!$E$3:$E$31,0),1)</f>
        <v>0.93001</v>
      </c>
    </row>
    <row r="17" spans="1:19" ht="15" customHeight="1" x14ac:dyDescent="0.25">
      <c r="A17" s="53"/>
      <c r="B17" s="12">
        <f>'Fuel Pressure Multiplier 1'!L6</f>
        <v>10</v>
      </c>
      <c r="C17" s="28">
        <f>INDEX([2]Sheet1!C$25:C$53,MATCH($B17,'[3]Extrapolated Data - Blue'!$E$3:$E$31,0),1)</f>
        <v>0.98001000000000005</v>
      </c>
      <c r="D17" s="28">
        <f>INDEX([2]Sheet1!D$25:D$53,MATCH($B17,'[3]Extrapolated Data - Blue'!$E$3:$E$31,0),1)</f>
        <v>0.98001000000000005</v>
      </c>
      <c r="E17" s="28">
        <f>INDEX([2]Sheet1!E$25:E$53,MATCH($B17,'[3]Extrapolated Data - Blue'!$E$3:$E$31,0),1)</f>
        <v>0.98001000000000005</v>
      </c>
      <c r="F17" s="28">
        <f>INDEX([2]Sheet1!F$25:F$53,MATCH($B17,'[3]Extrapolated Data - Blue'!$E$3:$E$31,0),1)</f>
        <v>0.98001000000000005</v>
      </c>
      <c r="G17" s="28">
        <f>INDEX([2]Sheet1!G$25:G$53,MATCH($B17,'[3]Extrapolated Data - Blue'!$E$3:$E$31,0),1)</f>
        <v>0.98250999999999999</v>
      </c>
      <c r="H17" s="28">
        <f>INDEX([2]Sheet1!H$25:H$53,MATCH($B17,'[3]Extrapolated Data - Blue'!$E$3:$E$31,0),1)</f>
        <v>0.98401000000000005</v>
      </c>
      <c r="I17" s="28">
        <f>INDEX([2]Sheet1!I$25:I$53,MATCH($B17,'[3]Extrapolated Data - Blue'!$E$3:$E$31,0),1)</f>
        <v>0.98499000000000003</v>
      </c>
      <c r="J17" s="28">
        <f>INDEX([2]Sheet1!J$25:J$53,MATCH($B17,'[3]Extrapolated Data - Blue'!$E$3:$E$31,0),1)</f>
        <v>0.98499000000000003</v>
      </c>
      <c r="K17" s="28">
        <f>INDEX([2]Sheet1!K$25:K$53,MATCH($B17,'[3]Extrapolated Data - Blue'!$E$3:$E$31,0),1)</f>
        <v>0.98748999999999998</v>
      </c>
      <c r="L17" s="28">
        <f>INDEX([2]Sheet1!L$25:L$53,MATCH($B17,'[3]Extrapolated Data - Blue'!$E$3:$E$31,0),1)</f>
        <v>0.98499000000000003</v>
      </c>
      <c r="M17" s="28">
        <f>INDEX([2]Sheet1!M$25:M$53,MATCH($B17,'[3]Extrapolated Data - Blue'!$E$3:$E$31,0),1)</f>
        <v>0.98699999999999999</v>
      </c>
      <c r="N17" s="28">
        <f>INDEX([2]Sheet1!N$25:N$53,MATCH($B17,'[3]Extrapolated Data - Blue'!$E$3:$E$31,0),1)</f>
        <v>0.98499000000000003</v>
      </c>
      <c r="O17" s="28">
        <f>INDEX([2]Sheet1!O$25:O$53,MATCH($B17,'[3]Extrapolated Data - Blue'!$E$3:$E$31,0),1)</f>
        <v>0.98499000000000003</v>
      </c>
      <c r="P17" s="28">
        <f>INDEX([2]Sheet1!P$25:P$53,MATCH($B17,'[3]Extrapolated Data - Blue'!$E$3:$E$31,0),1)</f>
        <v>0.97501000000000004</v>
      </c>
      <c r="Q17" s="28">
        <f>INDEX([2]Sheet1!Q$25:Q$53,MATCH($B17,'[3]Extrapolated Data - Blue'!$E$3:$E$31,0),1)</f>
        <v>0.95001000000000002</v>
      </c>
      <c r="R17" s="28">
        <f>INDEX([2]Sheet1!R$25:R$53,MATCH($B17,'[3]Extrapolated Data - Blue'!$E$3:$E$31,0),1)</f>
        <v>0.94</v>
      </c>
      <c r="S17" s="28">
        <f>INDEX([2]Sheet1!S$25:S$53,MATCH($B17,'[3]Extrapolated Data - Blue'!$E$3:$E$31,0),1)</f>
        <v>0.94</v>
      </c>
    </row>
    <row r="18" spans="1:19" ht="15" customHeight="1" x14ac:dyDescent="0.25">
      <c r="A18" s="53"/>
      <c r="B18" s="12">
        <f>'Fuel Pressure Multiplier 1'!M6</f>
        <v>11</v>
      </c>
      <c r="C18" s="28">
        <f>INDEX([2]Sheet1!C$25:C$53,MATCH($B18,'[3]Extrapolated Data - Blue'!$E$3:$E$31,0),1)</f>
        <v>0.99000999999999995</v>
      </c>
      <c r="D18" s="28">
        <f>INDEX([2]Sheet1!D$25:D$53,MATCH($B18,'[3]Extrapolated Data - Blue'!$E$3:$E$31,0),1)</f>
        <v>0.99000999999999995</v>
      </c>
      <c r="E18" s="28">
        <f>INDEX([2]Sheet1!E$25:E$53,MATCH($B18,'[3]Extrapolated Data - Blue'!$E$3:$E$31,0),1)</f>
        <v>0.99000999999999995</v>
      </c>
      <c r="F18" s="28">
        <f>INDEX([2]Sheet1!F$25:F$53,MATCH($B18,'[3]Extrapolated Data - Blue'!$E$3:$E$31,0),1)</f>
        <v>0.99000999999999995</v>
      </c>
      <c r="G18" s="28">
        <f>INDEX([2]Sheet1!G$25:G$53,MATCH($B18,'[3]Extrapolated Data - Blue'!$E$3:$E$31,0),1)</f>
        <v>0.99126000000000003</v>
      </c>
      <c r="H18" s="28">
        <f>INDEX([2]Sheet1!H$25:H$53,MATCH($B18,'[3]Extrapolated Data - Blue'!$E$3:$E$31,0),1)</f>
        <v>0.99251</v>
      </c>
      <c r="I18" s="28">
        <f>INDEX([2]Sheet1!I$25:I$53,MATCH($B18,'[3]Extrapolated Data - Blue'!$E$3:$E$31,0),1)</f>
        <v>0.99299999999999999</v>
      </c>
      <c r="J18" s="28">
        <f>INDEX([2]Sheet1!J$25:J$53,MATCH($B18,'[3]Extrapolated Data - Blue'!$E$3:$E$31,0),1)</f>
        <v>0.99299999999999999</v>
      </c>
      <c r="K18" s="28">
        <f>INDEX([2]Sheet1!K$25:K$53,MATCH($B18,'[3]Extrapolated Data - Blue'!$E$3:$E$31,0),1)</f>
        <v>0.99424999999999997</v>
      </c>
      <c r="L18" s="28">
        <f>INDEX([2]Sheet1!L$25:L$53,MATCH($B18,'[3]Extrapolated Data - Blue'!$E$3:$E$31,0),1)</f>
        <v>0.99350000000000005</v>
      </c>
      <c r="M18" s="28">
        <f>INDEX([2]Sheet1!M$25:M$53,MATCH($B18,'[3]Extrapolated Data - Blue'!$E$3:$E$31,0),1)</f>
        <v>0.99451000000000001</v>
      </c>
      <c r="N18" s="28">
        <f>INDEX([2]Sheet1!N$25:N$53,MATCH($B18,'[3]Extrapolated Data - Blue'!$E$3:$E$31,0),1)</f>
        <v>0.99399000000000004</v>
      </c>
      <c r="O18" s="28">
        <f>INDEX([2]Sheet1!O$25:O$53,MATCH($B18,'[3]Extrapolated Data - Blue'!$E$3:$E$31,0),1)</f>
        <v>0.98999000000000004</v>
      </c>
      <c r="P18" s="28">
        <f>INDEX([2]Sheet1!P$25:P$53,MATCH($B18,'[3]Extrapolated Data - Blue'!$E$3:$E$31,0),1)</f>
        <v>0.98250000000000004</v>
      </c>
      <c r="Q18" s="28">
        <f>INDEX([2]Sheet1!Q$25:Q$53,MATCH($B18,'[3]Extrapolated Data - Blue'!$E$3:$E$31,0),1)</f>
        <v>0.95625000000000004</v>
      </c>
      <c r="R18" s="28">
        <f>INDEX([2]Sheet1!R$25:R$53,MATCH($B18,'[3]Extrapolated Data - Blue'!$E$3:$E$31,0),1)</f>
        <v>0.94749000000000005</v>
      </c>
      <c r="S18" s="28">
        <f>INDEX([2]Sheet1!S$25:S$53,MATCH($B18,'[3]Extrapolated Data - Blue'!$E$3:$E$31,0),1)</f>
        <v>0.94749000000000005</v>
      </c>
    </row>
    <row r="19" spans="1:19" ht="15" customHeight="1" x14ac:dyDescent="0.25">
      <c r="A19" s="53"/>
      <c r="B19" s="12">
        <f>'Fuel Pressure Multiplier 1'!N6</f>
        <v>12</v>
      </c>
      <c r="C19" s="28">
        <f>INDEX([2]Sheet1!C$25:C$53,MATCH($B19,'[3]Extrapolated Data - Blue'!$E$3:$E$31,0),1)</f>
        <v>1</v>
      </c>
      <c r="D19" s="28">
        <f>INDEX([2]Sheet1!D$25:D$53,MATCH($B19,'[3]Extrapolated Data - Blue'!$E$3:$E$31,0),1)</f>
        <v>1</v>
      </c>
      <c r="E19" s="28">
        <f>INDEX([2]Sheet1!E$25:E$53,MATCH($B19,'[3]Extrapolated Data - Blue'!$E$3:$E$31,0),1)</f>
        <v>1</v>
      </c>
      <c r="F19" s="28">
        <f>INDEX([2]Sheet1!F$25:F$53,MATCH($B19,'[3]Extrapolated Data - Blue'!$E$3:$E$31,0),1)</f>
        <v>1</v>
      </c>
      <c r="G19" s="28">
        <f>INDEX([2]Sheet1!G$25:G$53,MATCH($B19,'[3]Extrapolated Data - Blue'!$E$3:$E$31,0),1)</f>
        <v>1</v>
      </c>
      <c r="H19" s="28">
        <f>INDEX([2]Sheet1!H$25:H$53,MATCH($B19,'[3]Extrapolated Data - Blue'!$E$3:$E$31,0),1)</f>
        <v>1.00101</v>
      </c>
      <c r="I19" s="28">
        <f>INDEX([2]Sheet1!I$25:I$53,MATCH($B19,'[3]Extrapolated Data - Blue'!$E$3:$E$31,0),1)</f>
        <v>1.00101</v>
      </c>
      <c r="J19" s="28">
        <f>INDEX([2]Sheet1!J$25:J$53,MATCH($B19,'[3]Extrapolated Data - Blue'!$E$3:$E$31,0),1)</f>
        <v>1.00101</v>
      </c>
      <c r="K19" s="28">
        <f>INDEX([2]Sheet1!K$25:K$53,MATCH($B19,'[3]Extrapolated Data - Blue'!$E$3:$E$31,0),1)</f>
        <v>1.00101</v>
      </c>
      <c r="L19" s="28">
        <f>INDEX([2]Sheet1!L$25:L$53,MATCH($B19,'[3]Extrapolated Data - Blue'!$E$3:$E$31,0),1)</f>
        <v>1.0020100000000001</v>
      </c>
      <c r="M19" s="28">
        <f>INDEX([2]Sheet1!M$25:M$53,MATCH($B19,'[3]Extrapolated Data - Blue'!$E$3:$E$31,0),1)</f>
        <v>1.0020100000000001</v>
      </c>
      <c r="N19" s="28">
        <f>INDEX([2]Sheet1!N$25:N$53,MATCH($B19,'[3]Extrapolated Data - Blue'!$E$3:$E$31,0),1)</f>
        <v>1.00299</v>
      </c>
      <c r="O19" s="28">
        <f>INDEX([2]Sheet1!O$25:O$53,MATCH($B19,'[3]Extrapolated Data - Blue'!$E$3:$E$31,0),1)</f>
        <v>0.995</v>
      </c>
      <c r="P19" s="28">
        <f>INDEX([2]Sheet1!P$25:P$53,MATCH($B19,'[3]Extrapolated Data - Blue'!$E$3:$E$31,0),1)</f>
        <v>0.98999000000000004</v>
      </c>
      <c r="Q19" s="28">
        <f>INDEX([2]Sheet1!Q$25:Q$53,MATCH($B19,'[3]Extrapolated Data - Blue'!$E$3:$E$31,0),1)</f>
        <v>0.96248999999999996</v>
      </c>
      <c r="R19" s="28">
        <f>INDEX([2]Sheet1!R$25:R$53,MATCH($B19,'[3]Extrapolated Data - Blue'!$E$3:$E$31,0),1)</f>
        <v>0.95499000000000001</v>
      </c>
      <c r="S19" s="28">
        <f>INDEX([2]Sheet1!S$25:S$53,MATCH($B19,'[3]Extrapolated Data - Blue'!$E$3:$E$31,0),1)</f>
        <v>0.95499000000000001</v>
      </c>
    </row>
    <row r="20" spans="1:19" ht="15" customHeight="1" x14ac:dyDescent="0.25">
      <c r="A20" s="53"/>
      <c r="B20" s="12">
        <f>'Fuel Pressure Multiplier 1'!O6</f>
        <v>14</v>
      </c>
      <c r="C20" s="28">
        <f>INDEX([2]Sheet1!C$25:C$53,MATCH($B20,'[3]Extrapolated Data - Blue'!$E$3:$E$31,0),1)</f>
        <v>1</v>
      </c>
      <c r="D20" s="28">
        <f>INDEX([2]Sheet1!D$25:D$53,MATCH($B20,'[3]Extrapolated Data - Blue'!$E$3:$E$31,0),1)</f>
        <v>1</v>
      </c>
      <c r="E20" s="28">
        <f>INDEX([2]Sheet1!E$25:E$53,MATCH($B20,'[3]Extrapolated Data - Blue'!$E$3:$E$31,0),1)</f>
        <v>1</v>
      </c>
      <c r="F20" s="28">
        <f>INDEX([2]Sheet1!F$25:F$53,MATCH($B20,'[3]Extrapolated Data - Blue'!$E$3:$E$31,0),1)</f>
        <v>1</v>
      </c>
      <c r="G20" s="28">
        <f>INDEX([2]Sheet1!G$25:G$53,MATCH($B20,'[3]Extrapolated Data - Blue'!$E$3:$E$31,0),1)</f>
        <v>1</v>
      </c>
      <c r="H20" s="28">
        <f>INDEX([2]Sheet1!H$25:H$53,MATCH($B20,'[3]Extrapolated Data - Blue'!$E$3:$E$31,0),1)</f>
        <v>1.00101</v>
      </c>
      <c r="I20" s="28">
        <f>INDEX([2]Sheet1!I$25:I$53,MATCH($B20,'[3]Extrapolated Data - Blue'!$E$3:$E$31,0),1)</f>
        <v>1.0049999999999999</v>
      </c>
      <c r="J20" s="28">
        <f>INDEX([2]Sheet1!J$25:J$53,MATCH($B20,'[3]Extrapolated Data - Blue'!$E$3:$E$31,0),1)</f>
        <v>1.0100100000000001</v>
      </c>
      <c r="K20" s="28">
        <f>INDEX([2]Sheet1!K$25:K$53,MATCH($B20,'[3]Extrapolated Data - Blue'!$E$3:$E$31,0),1)</f>
        <v>1.0129999999999999</v>
      </c>
      <c r="L20" s="28">
        <f>INDEX([2]Sheet1!L$25:L$53,MATCH($B20,'[3]Extrapolated Data - Blue'!$E$3:$E$31,0),1)</f>
        <v>1.0100100000000001</v>
      </c>
      <c r="M20" s="28">
        <f>INDEX([2]Sheet1!M$25:M$53,MATCH($B20,'[3]Extrapolated Data - Blue'!$E$3:$E$31,0),1)</f>
        <v>1.0069900000000001</v>
      </c>
      <c r="N20" s="28">
        <f>INDEX([2]Sheet1!N$25:N$53,MATCH($B20,'[3]Extrapolated Data - Blue'!$E$3:$E$31,0),1)</f>
        <v>1.008</v>
      </c>
      <c r="O20" s="28">
        <f>INDEX([2]Sheet1!O$25:O$53,MATCH($B20,'[3]Extrapolated Data - Blue'!$E$3:$E$31,0),1)</f>
        <v>1.0049999999999999</v>
      </c>
      <c r="P20" s="28">
        <f>INDEX([2]Sheet1!P$25:P$53,MATCH($B20,'[3]Extrapolated Data - Blue'!$E$3:$E$31,0),1)</f>
        <v>1</v>
      </c>
      <c r="Q20" s="28">
        <f>INDEX([2]Sheet1!Q$25:Q$53,MATCH($B20,'[3]Extrapolated Data - Blue'!$E$3:$E$31,0),1)</f>
        <v>0.98001000000000005</v>
      </c>
      <c r="R20" s="28">
        <f>INDEX([2]Sheet1!R$25:R$53,MATCH($B20,'[3]Extrapolated Data - Blue'!$E$3:$E$31,0),1)</f>
        <v>0.97</v>
      </c>
      <c r="S20" s="28">
        <f>INDEX([2]Sheet1!S$25:S$53,MATCH($B20,'[3]Extrapolated Data - Blue'!$E$3:$E$31,0),1)</f>
        <v>0.97</v>
      </c>
    </row>
    <row r="21" spans="1:19" ht="15" customHeight="1" x14ac:dyDescent="0.25">
      <c r="A21" s="53"/>
      <c r="B21" s="12">
        <f>'Fuel Pressure Multiplier 1'!P6</f>
        <v>15</v>
      </c>
      <c r="C21" s="28">
        <f>INDEX([2]Sheet1!C$25:C$53,MATCH($B21,'[3]Extrapolated Data - Blue'!$E$3:$E$31,0),1)</f>
        <v>1</v>
      </c>
      <c r="D21" s="28">
        <f>INDEX([2]Sheet1!D$25:D$53,MATCH($B21,'[3]Extrapolated Data - Blue'!$E$3:$E$31,0),1)</f>
        <v>1</v>
      </c>
      <c r="E21" s="28">
        <f>INDEX([2]Sheet1!E$25:E$53,MATCH($B21,'[3]Extrapolated Data - Blue'!$E$3:$E$31,0),1)</f>
        <v>1</v>
      </c>
      <c r="F21" s="28">
        <f>INDEX([2]Sheet1!F$25:F$53,MATCH($B21,'[3]Extrapolated Data - Blue'!$E$3:$E$31,0),1)</f>
        <v>1</v>
      </c>
      <c r="G21" s="28">
        <f>INDEX([2]Sheet1!G$25:G$53,MATCH($B21,'[3]Extrapolated Data - Blue'!$E$3:$E$31,0),1)</f>
        <v>1</v>
      </c>
      <c r="H21" s="28">
        <f>INDEX([2]Sheet1!H$25:H$53,MATCH($B21,'[3]Extrapolated Data - Blue'!$E$3:$E$31,0),1)</f>
        <v>1.0004999999999999</v>
      </c>
      <c r="I21" s="28">
        <f>INDEX([2]Sheet1!I$25:I$53,MATCH($B21,'[3]Extrapolated Data - Blue'!$E$3:$E$31,0),1)</f>
        <v>1.0024999999999999</v>
      </c>
      <c r="J21" s="28">
        <f>INDEX([2]Sheet1!J$25:J$53,MATCH($B21,'[3]Extrapolated Data - Blue'!$E$3:$E$31,0),1)</f>
        <v>1.0060100000000001</v>
      </c>
      <c r="K21" s="28">
        <f>INDEX([2]Sheet1!K$25:K$53,MATCH($B21,'[3]Extrapolated Data - Blue'!$E$3:$E$31,0),1)</f>
        <v>1.0089999999999999</v>
      </c>
      <c r="L21" s="28">
        <f>INDEX([2]Sheet1!L$25:L$53,MATCH($B21,'[3]Extrapolated Data - Blue'!$E$3:$E$31,0),1)</f>
        <v>1.0082599999999999</v>
      </c>
      <c r="M21" s="28">
        <f>INDEX([2]Sheet1!M$25:M$53,MATCH($B21,'[3]Extrapolated Data - Blue'!$E$3:$E$31,0),1)</f>
        <v>1.00949</v>
      </c>
      <c r="N21" s="28">
        <f>INDEX([2]Sheet1!N$25:N$53,MATCH($B21,'[3]Extrapolated Data - Blue'!$E$3:$E$31,0),1)</f>
        <v>1.0139899999999999</v>
      </c>
      <c r="O21" s="28">
        <f>INDEX([2]Sheet1!O$25:O$53,MATCH($B21,'[3]Extrapolated Data - Blue'!$E$3:$E$31,0),1)</f>
        <v>1.0109999999999999</v>
      </c>
      <c r="P21" s="28">
        <f>INDEX([2]Sheet1!P$25:P$53,MATCH($B21,'[3]Extrapolated Data - Blue'!$E$3:$E$31,0),1)</f>
        <v>1.0049999999999999</v>
      </c>
      <c r="Q21" s="28">
        <f>INDEX([2]Sheet1!Q$25:Q$53,MATCH($B21,'[3]Extrapolated Data - Blue'!$E$3:$E$31,0),1)</f>
        <v>0.99000999999999995</v>
      </c>
      <c r="R21" s="28">
        <f>INDEX([2]Sheet1!R$25:R$53,MATCH($B21,'[3]Extrapolated Data - Blue'!$E$3:$E$31,0),1)</f>
        <v>0.97748999999999997</v>
      </c>
      <c r="S21" s="28">
        <f>INDEX([2]Sheet1!S$25:S$53,MATCH($B21,'[3]Extrapolated Data - Blue'!$E$3:$E$31,0),1)</f>
        <v>0.97748999999999997</v>
      </c>
    </row>
    <row r="22" spans="1:19" ht="15" customHeight="1" x14ac:dyDescent="0.25">
      <c r="A22" s="53"/>
      <c r="B22" s="12">
        <f>'Fuel Pressure Multiplier 1'!Q6</f>
        <v>16</v>
      </c>
      <c r="C22" s="28">
        <f>INDEX([2]Sheet1!C$25:C$53,MATCH($B22,'[3]Extrapolated Data - Blue'!$E$3:$E$31,0),1)</f>
        <v>1</v>
      </c>
      <c r="D22" s="28">
        <f>INDEX([2]Sheet1!D$25:D$53,MATCH($B22,'[3]Extrapolated Data - Blue'!$E$3:$E$31,0),1)</f>
        <v>1</v>
      </c>
      <c r="E22" s="28">
        <f>INDEX([2]Sheet1!E$25:E$53,MATCH($B22,'[3]Extrapolated Data - Blue'!$E$3:$E$31,0),1)</f>
        <v>1</v>
      </c>
      <c r="F22" s="28">
        <f>INDEX([2]Sheet1!F$25:F$53,MATCH($B22,'[3]Extrapolated Data - Blue'!$E$3:$E$31,0),1)</f>
        <v>1</v>
      </c>
      <c r="G22" s="28">
        <f>INDEX([2]Sheet1!G$25:G$53,MATCH($B22,'[3]Extrapolated Data - Blue'!$E$3:$E$31,0),1)</f>
        <v>1</v>
      </c>
      <c r="H22" s="28">
        <f>INDEX([2]Sheet1!H$25:H$53,MATCH($B22,'[3]Extrapolated Data - Blue'!$E$3:$E$31,0),1)</f>
        <v>1</v>
      </c>
      <c r="I22" s="28">
        <f>INDEX([2]Sheet1!I$25:I$53,MATCH($B22,'[3]Extrapolated Data - Blue'!$E$3:$E$31,0),1)</f>
        <v>1</v>
      </c>
      <c r="J22" s="28">
        <f>INDEX([2]Sheet1!J$25:J$53,MATCH($B22,'[3]Extrapolated Data - Blue'!$E$3:$E$31,0),1)</f>
        <v>1.0020100000000001</v>
      </c>
      <c r="K22" s="28">
        <f>INDEX([2]Sheet1!K$25:K$53,MATCH($B22,'[3]Extrapolated Data - Blue'!$E$3:$E$31,0),1)</f>
        <v>1.0049999999999999</v>
      </c>
      <c r="L22" s="28">
        <f>INDEX([2]Sheet1!L$25:L$53,MATCH($B22,'[3]Extrapolated Data - Blue'!$E$3:$E$31,0),1)</f>
        <v>1.0065</v>
      </c>
      <c r="M22" s="28">
        <f>INDEX([2]Sheet1!M$25:M$53,MATCH($B22,'[3]Extrapolated Data - Blue'!$E$3:$E$31,0),1)</f>
        <v>1.0119899999999999</v>
      </c>
      <c r="N22" s="28">
        <f>INDEX([2]Sheet1!N$25:N$53,MATCH($B22,'[3]Extrapolated Data - Blue'!$E$3:$E$31,0),1)</f>
        <v>1.01999</v>
      </c>
      <c r="O22" s="28">
        <f>INDEX([2]Sheet1!O$25:O$53,MATCH($B22,'[3]Extrapolated Data - Blue'!$E$3:$E$31,0),1)</f>
        <v>1.0169999999999999</v>
      </c>
      <c r="P22" s="28">
        <f>INDEX([2]Sheet1!P$25:P$53,MATCH($B22,'[3]Extrapolated Data - Blue'!$E$3:$E$31,0),1)</f>
        <v>1.0100100000000001</v>
      </c>
      <c r="Q22" s="28">
        <f>INDEX([2]Sheet1!Q$25:Q$53,MATCH($B22,'[3]Extrapolated Data - Blue'!$E$3:$E$31,0),1)</f>
        <v>1</v>
      </c>
      <c r="R22" s="28">
        <f>INDEX([2]Sheet1!R$25:R$53,MATCH($B22,'[3]Extrapolated Data - Blue'!$E$3:$E$31,0),1)</f>
        <v>0.98499000000000003</v>
      </c>
      <c r="S22" s="28">
        <f>INDEX([2]Sheet1!S$25:S$53,MATCH($B22,'[3]Extrapolated Data - Blue'!$E$3:$E$31,0),1)</f>
        <v>0.98499000000000003</v>
      </c>
    </row>
    <row r="23" spans="1:19" ht="15" customHeight="1" x14ac:dyDescent="0.25">
      <c r="A23" s="54"/>
      <c r="B23" s="12">
        <f>'Fuel Pressure Multiplier 1'!R6</f>
        <v>21</v>
      </c>
      <c r="C23" s="28">
        <f>INDEX([2]Sheet1!C$25:C$53,MATCH($B23,'[3]Extrapolated Data - Blue'!$E$3:$E$31,0),1)</f>
        <v>1</v>
      </c>
      <c r="D23" s="28">
        <f>INDEX([2]Sheet1!D$25:D$53,MATCH($B23,'[3]Extrapolated Data - Blue'!$E$3:$E$31,0),1)</f>
        <v>1</v>
      </c>
      <c r="E23" s="28">
        <f>INDEX([2]Sheet1!E$25:E$53,MATCH($B23,'[3]Extrapolated Data - Blue'!$E$3:$E$31,0),1)</f>
        <v>1</v>
      </c>
      <c r="F23" s="28">
        <f>INDEX([2]Sheet1!F$25:F$53,MATCH($B23,'[3]Extrapolated Data - Blue'!$E$3:$E$31,0),1)</f>
        <v>1</v>
      </c>
      <c r="G23" s="28">
        <f>INDEX([2]Sheet1!G$25:G$53,MATCH($B23,'[3]Extrapolated Data - Blue'!$E$3:$E$31,0),1)</f>
        <v>1</v>
      </c>
      <c r="H23" s="28">
        <f>INDEX([2]Sheet1!H$25:H$53,MATCH($B23,'[3]Extrapolated Data - Blue'!$E$3:$E$31,0),1)</f>
        <v>1</v>
      </c>
      <c r="I23" s="28">
        <f>INDEX([2]Sheet1!I$25:I$53,MATCH($B23,'[3]Extrapolated Data - Blue'!$E$3:$E$31,0),1)</f>
        <v>1</v>
      </c>
      <c r="J23" s="28">
        <f>INDEX([2]Sheet1!J$25:J$53,MATCH($B23,'[3]Extrapolated Data - Blue'!$E$3:$E$31,0),1)</f>
        <v>1</v>
      </c>
      <c r="K23" s="28">
        <f>INDEX([2]Sheet1!K$25:K$53,MATCH($B23,'[3]Extrapolated Data - Blue'!$E$3:$E$31,0),1)</f>
        <v>1</v>
      </c>
      <c r="L23" s="28">
        <f>INDEX([2]Sheet1!L$25:L$53,MATCH($B23,'[3]Extrapolated Data - Blue'!$E$3:$E$31,0),1)</f>
        <v>1</v>
      </c>
      <c r="M23" s="28">
        <f>INDEX([2]Sheet1!M$25:M$53,MATCH($B23,'[3]Extrapolated Data - Blue'!$E$3:$E$31,0),1)</f>
        <v>1.0033700000000001</v>
      </c>
      <c r="N23" s="28">
        <f>INDEX([2]Sheet1!N$25:N$53,MATCH($B23,'[3]Extrapolated Data - Blue'!$E$3:$E$31,0),1)</f>
        <v>1.0007600000000001</v>
      </c>
      <c r="O23" s="28">
        <f>INDEX([2]Sheet1!O$25:O$53,MATCH($B23,'[3]Extrapolated Data - Blue'!$E$3:$E$31,0),1)</f>
        <v>1</v>
      </c>
      <c r="P23" s="28">
        <f>INDEX([2]Sheet1!P$25:P$53,MATCH($B23,'[3]Extrapolated Data - Blue'!$E$3:$E$31,0),1)</f>
        <v>1</v>
      </c>
      <c r="Q23" s="28">
        <f>INDEX([2]Sheet1!Q$25:Q$53,MATCH($B23,'[3]Extrapolated Data - Blue'!$E$3:$E$31,0),1)</f>
        <v>1</v>
      </c>
      <c r="R23" s="28">
        <f>INDEX([2]Sheet1!R$25:R$53,MATCH($B23,'[3]Extrapolated Data - Blue'!$E$3:$E$31,0),1)</f>
        <v>0.99624999999999997</v>
      </c>
      <c r="S23" s="28">
        <f>INDEX([2]Sheet1!S$25:S$53,MATCH($B23,'[3]Extrapolated Data - Blue'!$E$3:$E$31,0),1)</f>
        <v>0.99624999999999997</v>
      </c>
    </row>
    <row r="24" spans="1:19" ht="15" customHeight="1" x14ac:dyDescent="0.25">
      <c r="A24" s="18"/>
      <c r="B24" s="18"/>
    </row>
    <row r="25" spans="1:19" x14ac:dyDescent="0.25">
      <c r="A25" s="56" t="s">
        <v>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x14ac:dyDescent="0.25">
      <c r="A26" s="47" t="s">
        <v>63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sheetProtection sheet="1" objects="1" scenarios="1"/>
  <mergeCells count="6">
    <mergeCell ref="A26:S26"/>
    <mergeCell ref="C5:S5"/>
    <mergeCell ref="A5:A23"/>
    <mergeCell ref="A1:S3"/>
    <mergeCell ref="A4:S4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1.0050354003906301</v>
      </c>
      <c r="D7" s="16">
        <v>1.0100402832031301</v>
      </c>
      <c r="E7" s="16">
        <v>1.0150146484375</v>
      </c>
      <c r="F7" s="16">
        <v>1.0199890136718801</v>
      </c>
      <c r="G7" s="16">
        <v>1.0249328613281301</v>
      </c>
      <c r="H7" s="16">
        <v>1.0299072265625</v>
      </c>
      <c r="I7" s="16">
        <v>1.0347900390625</v>
      </c>
      <c r="J7" s="16">
        <v>1.0396423339843801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A9:R9"/>
    <mergeCell ref="A10:R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bestFit="1" customWidth="1"/>
    <col min="2" max="17" width="6.5703125" bestFit="1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1">
        <f>IF('Title Page'!$B$9="L83",'[3]Fuel Rail Pressure Mult. Blue'!B$2,IF('Title Page'!$B$9="L86_LT1",'[3]Fuel Rail Pressure Mult. Blue'!B$6,IF('Title Page'!$B$9="LT4",'[3]Fuel Rail Pressure Mult. Blue'!B$10,0)))</f>
        <v>0.4</v>
      </c>
      <c r="C6" s="21">
        <f>IF('Title Page'!$B$9="L83",'[3]Fuel Rail Pressure Mult. Blue'!C$2,IF('Title Page'!$B$9="L86_LT1",'[3]Fuel Rail Pressure Mult. Blue'!C$6,IF('Title Page'!$B$9="LT4",'[3]Fuel Rail Pressure Mult. Blue'!C$10,0)))</f>
        <v>1</v>
      </c>
      <c r="D6" s="21">
        <f>IF('Title Page'!$B$9="L83",'[3]Fuel Rail Pressure Mult. Blue'!D$2,IF('Title Page'!$B$9="L86_LT1",'[3]Fuel Rail Pressure Mult. Blue'!D$6,IF('Title Page'!$B$9="LT4",'[3]Fuel Rail Pressure Mult. Blue'!D$10,0)))</f>
        <v>2</v>
      </c>
      <c r="E6" s="21">
        <f>IF('Title Page'!$B$9="L83",'[3]Fuel Rail Pressure Mult. Blue'!E$2,IF('Title Page'!$B$9="L86_LT1",'[3]Fuel Rail Pressure Mult. Blue'!E$6,IF('Title Page'!$B$9="LT4",'[3]Fuel Rail Pressure Mult. Blue'!E$10,0)))</f>
        <v>3</v>
      </c>
      <c r="F6" s="21">
        <f>IF('Title Page'!$B$9="L83",'[3]Fuel Rail Pressure Mult. Blue'!F$2,IF('Title Page'!$B$9="L86_LT1",'[3]Fuel Rail Pressure Mult. Blue'!F$6,IF('Title Page'!$B$9="LT4",'[3]Fuel Rail Pressure Mult. Blue'!F$10,0)))</f>
        <v>4</v>
      </c>
      <c r="G6" s="21">
        <f>IF('Title Page'!$B$9="L83",'[3]Fuel Rail Pressure Mult. Blue'!G$2,IF('Title Page'!$B$9="L86_LT1",'[3]Fuel Rail Pressure Mult. Blue'!G$6,IF('Title Page'!$B$9="LT4",'[3]Fuel Rail Pressure Mult. Blue'!G$10,0)))</f>
        <v>5</v>
      </c>
      <c r="H6" s="21">
        <f>IF('Title Page'!$B$9="L83",'[3]Fuel Rail Pressure Mult. Blue'!H$2,IF('Title Page'!$B$9="L86_LT1",'[3]Fuel Rail Pressure Mult. Blue'!H$6,IF('Title Page'!$B$9="LT4",'[3]Fuel Rail Pressure Mult. Blue'!H$10,0)))</f>
        <v>6</v>
      </c>
      <c r="I6" s="21">
        <f>IF('Title Page'!$B$9="L83",'[3]Fuel Rail Pressure Mult. Blue'!I$2,IF('Title Page'!$B$9="L86_LT1",'[3]Fuel Rail Pressure Mult. Blue'!I$6,IF('Title Page'!$B$9="LT4",'[3]Fuel Rail Pressure Mult. Blue'!I$10,0)))</f>
        <v>7</v>
      </c>
      <c r="J6" s="21">
        <f>IF('Title Page'!$B$9="L83",'[3]Fuel Rail Pressure Mult. Blue'!J$2,IF('Title Page'!$B$9="L86_LT1",'[3]Fuel Rail Pressure Mult. Blue'!J$6,IF('Title Page'!$B$9="LT4",'[3]Fuel Rail Pressure Mult. Blue'!J$10,0)))</f>
        <v>8</v>
      </c>
      <c r="K6" s="21">
        <f>IF('Title Page'!$B$9="L83",'[3]Fuel Rail Pressure Mult. Blue'!K$2,IF('Title Page'!$B$9="L86_LT1",'[3]Fuel Rail Pressure Mult. Blue'!K$6,IF('Title Page'!$B$9="LT4",'[3]Fuel Rail Pressure Mult. Blue'!K$10,0)))</f>
        <v>9</v>
      </c>
      <c r="L6" s="21">
        <f>IF('Title Page'!$B$9="L83",'[3]Fuel Rail Pressure Mult. Blue'!L$2,IF('Title Page'!$B$9="L86_LT1",'[3]Fuel Rail Pressure Mult. Blue'!L$6,IF('Title Page'!$B$9="LT4",'[3]Fuel Rail Pressure Mult. Blue'!L$10,0)))</f>
        <v>10</v>
      </c>
      <c r="M6" s="21">
        <f>IF('Title Page'!$B$9="L83",'[3]Fuel Rail Pressure Mult. Blue'!M$2,IF('Title Page'!$B$9="L86_LT1",'[3]Fuel Rail Pressure Mult. Blue'!M$6,IF('Title Page'!$B$9="LT4",'[3]Fuel Rail Pressure Mult. Blue'!M$10,0)))</f>
        <v>11</v>
      </c>
      <c r="N6" s="21">
        <f>IF('Title Page'!$B$9="L83",'[3]Fuel Rail Pressure Mult. Blue'!N$2,IF('Title Page'!$B$9="L86_LT1",'[3]Fuel Rail Pressure Mult. Blue'!N$6,IF('Title Page'!$B$9="LT4",'[3]Fuel Rail Pressure Mult. Blue'!N$10,0)))</f>
        <v>12</v>
      </c>
      <c r="O6" s="21">
        <f>IF('Title Page'!$B$9="L83",'[3]Fuel Rail Pressure Mult. Blue'!O$2,IF('Title Page'!$B$9="L86_LT1",'[3]Fuel Rail Pressure Mult. Blue'!O$6,IF('Title Page'!$B$9="LT4",'[3]Fuel Rail Pressure Mult. Blue'!O$10,0)))</f>
        <v>14</v>
      </c>
      <c r="P6" s="21">
        <f>IF('Title Page'!$B$9="L83",'[3]Fuel Rail Pressure Mult. Blue'!P$2,IF('Title Page'!$B$9="L86_LT1",'[3]Fuel Rail Pressure Mult. Blue'!P$6,IF('Title Page'!$B$9="LT4",'[3]Fuel Rail Pressure Mult. Blue'!P$10,0)))</f>
        <v>15</v>
      </c>
      <c r="Q6" s="21">
        <f>IF('Title Page'!$B$9="L83",'[3]Fuel Rail Pressure Mult. Blue'!Q$2,IF('Title Page'!$B$9="L86_LT1",'[3]Fuel Rail Pressure Mult. Blue'!Q$6,IF('Title Page'!$B$9="LT4",'[3]Fuel Rail Pressure Mult. Blue'!Q$10,0)))</f>
        <v>16</v>
      </c>
      <c r="R6" s="21">
        <f>IF('Title Page'!$B$9="L83",'[3]Fuel Rail Pressure Mult. Blue'!R$2,IF('Title Page'!$B$9="L86_LT1",'[3]Fuel Rail Pressure Mult. Blue'!R$6,IF('Title Page'!$B$9="LT4",'[3]Fuel Rail Pressure Mult. Blue'!R$10,0)))</f>
        <v>21</v>
      </c>
    </row>
    <row r="7" spans="1:18" x14ac:dyDescent="0.25">
      <c r="A7" s="1" t="s">
        <v>38</v>
      </c>
      <c r="B7" s="28">
        <f>IF('Title Page'!$C$9="Blue",IF('Title Page'!$B$9="L83",'[3]Fuel Rail Pressure Mult. Blue'!B$3,IF('Title Page'!$B$9="L86_LT1",'[3]Fuel Rail Pressure Mult. Blue'!B$7,IF('Title Page'!$B$9="LT4",'[3]Fuel Rail Pressure Mult. Blue'!B$11,0))),IF('Title Page'!$C$9="Green",IF('Title Page'!$B$9="L83",'[3]Fuel Rail Pressure Mult. Green'!B$3,IF('Title Page'!$B$9="L86_LT1",'[3]Fuel Rail Pressure Mult. Green'!B$7,IF('Title Page'!$B$9="LT4",'[3]Fuel Rail Pressure Mult. Green'!B$11,0))),IF('Title Page'!$C$9="Purple",IF('Title Page'!$B$9="L83",'[3]Fuel Rail Pressure Mult. Purple'!B$3,IF('Title Page'!$B$9="L86_LT1",'[3]Fuel Rail Pressure Mult. Purple'!B$7,IF('Title Page'!$B$9="LT4",'[3]Fuel Rail Pressure Mult. Purple'!B$11,0))),0)))</f>
        <v>0.20986772905550499</v>
      </c>
      <c r="C7" s="28">
        <f>IF('Title Page'!$C$9="Blue",IF('Title Page'!$B$9="L83",'[3]Fuel Rail Pressure Mult. Blue'!C$3,IF('Title Page'!$B$9="L86_LT1",'[3]Fuel Rail Pressure Mult. Blue'!C$7,IF('Title Page'!$B$9="LT4",'[3]Fuel Rail Pressure Mult. Blue'!C$11,0))),IF('Title Page'!$C$9="Green",IF('Title Page'!$B$9="L83",'[3]Fuel Rail Pressure Mult. Green'!C$3,IF('Title Page'!$B$9="L86_LT1",'[3]Fuel Rail Pressure Mult. Green'!C$7,IF('Title Page'!$B$9="LT4",'[3]Fuel Rail Pressure Mult. Green'!C$11,0))),IF('Title Page'!$C$9="Purple",IF('Title Page'!$B$9="L83",'[3]Fuel Rail Pressure Mult. Purple'!C$3,IF('Title Page'!$B$9="L86_LT1",'[3]Fuel Rail Pressure Mult. Purple'!C$7,IF('Title Page'!$B$9="LT4",'[3]Fuel Rail Pressure Mult. Purple'!C$11,0))),0)))</f>
        <v>0.33179999999999998</v>
      </c>
      <c r="D7" s="28">
        <f>IF('Title Page'!$C$9="Blue",IF('Title Page'!$B$9="L83",'[3]Fuel Rail Pressure Mult. Blue'!D$3,IF('Title Page'!$B$9="L86_LT1",'[3]Fuel Rail Pressure Mult. Blue'!D$7,IF('Title Page'!$B$9="LT4",'[3]Fuel Rail Pressure Mult. Blue'!D$11,0))),IF('Title Page'!$C$9="Green",IF('Title Page'!$B$9="L83",'[3]Fuel Rail Pressure Mult. Green'!D$3,IF('Title Page'!$B$9="L86_LT1",'[3]Fuel Rail Pressure Mult. Green'!D$7,IF('Title Page'!$B$9="LT4",'[3]Fuel Rail Pressure Mult. Green'!D$11,0))),IF('Title Page'!$C$9="Purple",IF('Title Page'!$B$9="L83",'[3]Fuel Rail Pressure Mult. Purple'!D$3,IF('Title Page'!$B$9="L86_LT1",'[3]Fuel Rail Pressure Mult. Purple'!D$7,IF('Title Page'!$B$9="LT4",'[3]Fuel Rail Pressure Mult. Purple'!D$11,0))),0)))</f>
        <v>0.46929999999999999</v>
      </c>
      <c r="E7" s="28">
        <f>IF('Title Page'!$C$9="Blue",IF('Title Page'!$B$9="L83",'[3]Fuel Rail Pressure Mult. Blue'!E$3,IF('Title Page'!$B$9="L86_LT1",'[3]Fuel Rail Pressure Mult. Blue'!E$7,IF('Title Page'!$B$9="LT4",'[3]Fuel Rail Pressure Mult. Blue'!E$11,0))),IF('Title Page'!$C$9="Green",IF('Title Page'!$B$9="L83",'[3]Fuel Rail Pressure Mult. Green'!E$3,IF('Title Page'!$B$9="L86_LT1",'[3]Fuel Rail Pressure Mult. Green'!E$7,IF('Title Page'!$B$9="LT4",'[3]Fuel Rail Pressure Mult. Green'!E$11,0))),IF('Title Page'!$C$9="Purple",IF('Title Page'!$B$9="L83",'[3]Fuel Rail Pressure Mult. Purple'!E$3,IF('Title Page'!$B$9="L86_LT1",'[3]Fuel Rail Pressure Mult. Purple'!E$7,IF('Title Page'!$B$9="LT4",'[3]Fuel Rail Pressure Mult. Purple'!E$11,0))),0)))</f>
        <v>0.57469999999999999</v>
      </c>
      <c r="F7" s="28">
        <f>IF('Title Page'!$C$9="Blue",IF('Title Page'!$B$9="L83",'[3]Fuel Rail Pressure Mult. Blue'!F$3,IF('Title Page'!$B$9="L86_LT1",'[3]Fuel Rail Pressure Mult. Blue'!F$7,IF('Title Page'!$B$9="LT4",'[3]Fuel Rail Pressure Mult. Blue'!F$11,0))),IF('Title Page'!$C$9="Green",IF('Title Page'!$B$9="L83",'[3]Fuel Rail Pressure Mult. Green'!F$3,IF('Title Page'!$B$9="L86_LT1",'[3]Fuel Rail Pressure Mult. Green'!F$7,IF('Title Page'!$B$9="LT4",'[3]Fuel Rail Pressure Mult. Green'!F$11,0))),IF('Title Page'!$C$9="Purple",IF('Title Page'!$B$9="L83",'[3]Fuel Rail Pressure Mult. Purple'!F$3,IF('Title Page'!$B$9="L86_LT1",'[3]Fuel Rail Pressure Mult. Purple'!F$7,IF('Title Page'!$B$9="LT4",'[3]Fuel Rail Pressure Mult. Purple'!F$11,0))),0)))</f>
        <v>0.6593</v>
      </c>
      <c r="G7" s="28">
        <f>IF('Title Page'!$C$9="Blue",IF('Title Page'!$B$9="L83",'[3]Fuel Rail Pressure Mult. Blue'!G$3,IF('Title Page'!$B$9="L86_LT1",'[3]Fuel Rail Pressure Mult. Blue'!G$7,IF('Title Page'!$B$9="LT4",'[3]Fuel Rail Pressure Mult. Blue'!G$11,0))),IF('Title Page'!$C$9="Green",IF('Title Page'!$B$9="L83",'[3]Fuel Rail Pressure Mult. Green'!G$3,IF('Title Page'!$B$9="L86_LT1",'[3]Fuel Rail Pressure Mult. Green'!G$7,IF('Title Page'!$B$9="LT4",'[3]Fuel Rail Pressure Mult. Green'!G$11,0))),IF('Title Page'!$C$9="Purple",IF('Title Page'!$B$9="L83",'[3]Fuel Rail Pressure Mult. Purple'!G$3,IF('Title Page'!$B$9="L86_LT1",'[3]Fuel Rail Pressure Mult. Purple'!G$7,IF('Title Page'!$B$9="LT4",'[3]Fuel Rail Pressure Mult. Purple'!G$11,0))),0)))</f>
        <v>0.72109999999999996</v>
      </c>
      <c r="H7" s="28">
        <f>IF('Title Page'!$C$9="Blue",IF('Title Page'!$B$9="L83",'[3]Fuel Rail Pressure Mult. Blue'!H$3,IF('Title Page'!$B$9="L86_LT1",'[3]Fuel Rail Pressure Mult. Blue'!H$7,IF('Title Page'!$B$9="LT4",'[3]Fuel Rail Pressure Mult. Blue'!H$11,0))),IF('Title Page'!$C$9="Green",IF('Title Page'!$B$9="L83",'[3]Fuel Rail Pressure Mult. Green'!H$3,IF('Title Page'!$B$9="L86_LT1",'[3]Fuel Rail Pressure Mult. Green'!H$7,IF('Title Page'!$B$9="LT4",'[3]Fuel Rail Pressure Mult. Green'!H$11,0))),IF('Title Page'!$C$9="Purple",IF('Title Page'!$B$9="L83",'[3]Fuel Rail Pressure Mult. Purple'!H$3,IF('Title Page'!$B$9="L86_LT1",'[3]Fuel Rail Pressure Mult. Purple'!H$7,IF('Title Page'!$B$9="LT4",'[3]Fuel Rail Pressure Mult. Purple'!H$11,0))),0)))</f>
        <v>0.78100000000000003</v>
      </c>
      <c r="I7" s="28">
        <f>IF('Title Page'!$C$9="Blue",IF('Title Page'!$B$9="L83",'[3]Fuel Rail Pressure Mult. Blue'!I$3,IF('Title Page'!$B$9="L86_LT1",'[3]Fuel Rail Pressure Mult. Blue'!I$7,IF('Title Page'!$B$9="LT4",'[3]Fuel Rail Pressure Mult. Blue'!I$11,0))),IF('Title Page'!$C$9="Green",IF('Title Page'!$B$9="L83",'[3]Fuel Rail Pressure Mult. Green'!I$3,IF('Title Page'!$B$9="L86_LT1",'[3]Fuel Rail Pressure Mult. Green'!I$7,IF('Title Page'!$B$9="LT4",'[3]Fuel Rail Pressure Mult. Green'!I$11,0))),IF('Title Page'!$C$9="Purple",IF('Title Page'!$B$9="L83",'[3]Fuel Rail Pressure Mult. Purple'!I$3,IF('Title Page'!$B$9="L86_LT1",'[3]Fuel Rail Pressure Mult. Purple'!I$7,IF('Title Page'!$B$9="LT4",'[3]Fuel Rail Pressure Mult. Purple'!I$11,0))),0)))</f>
        <v>0.83879999999999999</v>
      </c>
      <c r="J7" s="28">
        <f>IF('Title Page'!$C$9="Blue",IF('Title Page'!$B$9="L83",'[3]Fuel Rail Pressure Mult. Blue'!J$3,IF('Title Page'!$B$9="L86_LT1",'[3]Fuel Rail Pressure Mult. Blue'!J$7,IF('Title Page'!$B$9="LT4",'[3]Fuel Rail Pressure Mult. Blue'!J$11,0))),IF('Title Page'!$C$9="Green",IF('Title Page'!$B$9="L83",'[3]Fuel Rail Pressure Mult. Green'!J$3,IF('Title Page'!$B$9="L86_LT1",'[3]Fuel Rail Pressure Mult. Green'!J$7,IF('Title Page'!$B$9="LT4",'[3]Fuel Rail Pressure Mult. Green'!J$11,0))),IF('Title Page'!$C$9="Purple",IF('Title Page'!$B$9="L83",'[3]Fuel Rail Pressure Mult. Purple'!J$3,IF('Title Page'!$B$9="L86_LT1",'[3]Fuel Rail Pressure Mult. Purple'!J$7,IF('Title Page'!$B$9="LT4",'[3]Fuel Rail Pressure Mult. Purple'!J$11,0))),0)))</f>
        <v>0.89449999999999996</v>
      </c>
      <c r="K7" s="28">
        <f>IF('Title Page'!$C$9="Blue",IF('Title Page'!$B$9="L83",'[3]Fuel Rail Pressure Mult. Blue'!K$3,IF('Title Page'!$B$9="L86_LT1",'[3]Fuel Rail Pressure Mult. Blue'!K$7,IF('Title Page'!$B$9="LT4",'[3]Fuel Rail Pressure Mult. Blue'!K$11,0))),IF('Title Page'!$C$9="Green",IF('Title Page'!$B$9="L83",'[3]Fuel Rail Pressure Mult. Green'!K$3,IF('Title Page'!$B$9="L86_LT1",'[3]Fuel Rail Pressure Mult. Green'!K$7,IF('Title Page'!$B$9="LT4",'[3]Fuel Rail Pressure Mult. Green'!K$11,0))),IF('Title Page'!$C$9="Purple",IF('Title Page'!$B$9="L83",'[3]Fuel Rail Pressure Mult. Purple'!K$3,IF('Title Page'!$B$9="L86_LT1",'[3]Fuel Rail Pressure Mult. Purple'!K$7,IF('Title Page'!$B$9="LT4",'[3]Fuel Rail Pressure Mult. Purple'!K$11,0))),0)))</f>
        <v>0.94725000000000004</v>
      </c>
      <c r="L7" s="28">
        <f>IF('Title Page'!$C$9="Blue",IF('Title Page'!$B$9="L83",'[3]Fuel Rail Pressure Mult. Blue'!L$3,IF('Title Page'!$B$9="L86_LT1",'[3]Fuel Rail Pressure Mult. Blue'!L$7,IF('Title Page'!$B$9="LT4",'[3]Fuel Rail Pressure Mult. Blue'!L$11,0))),IF('Title Page'!$C$9="Green",IF('Title Page'!$B$9="L83",'[3]Fuel Rail Pressure Mult. Green'!L$3,IF('Title Page'!$B$9="L86_LT1",'[3]Fuel Rail Pressure Mult. Green'!L$7,IF('Title Page'!$B$9="LT4",'[3]Fuel Rail Pressure Mult. Green'!L$11,0))),IF('Title Page'!$C$9="Purple",IF('Title Page'!$B$9="L83",'[3]Fuel Rail Pressure Mult. Purple'!L$3,IF('Title Page'!$B$9="L86_LT1",'[3]Fuel Rail Pressure Mult. Purple'!L$7,IF('Title Page'!$B$9="LT4",'[3]Fuel Rail Pressure Mult. Purple'!L$11,0))),0)))</f>
        <v>1</v>
      </c>
      <c r="M7" s="28">
        <f>IF('Title Page'!$C$9="Blue",IF('Title Page'!$B$9="L83",'[3]Fuel Rail Pressure Mult. Blue'!M$3,IF('Title Page'!$B$9="L86_LT1",'[3]Fuel Rail Pressure Mult. Blue'!M$7,IF('Title Page'!$B$9="LT4",'[3]Fuel Rail Pressure Mult. Blue'!M$11,0))),IF('Title Page'!$C$9="Green",IF('Title Page'!$B$9="L83",'[3]Fuel Rail Pressure Mult. Green'!M$3,IF('Title Page'!$B$9="L86_LT1",'[3]Fuel Rail Pressure Mult. Green'!M$7,IF('Title Page'!$B$9="LT4",'[3]Fuel Rail Pressure Mult. Green'!M$11,0))),IF('Title Page'!$C$9="Purple",IF('Title Page'!$B$9="L83",'[3]Fuel Rail Pressure Mult. Purple'!M$3,IF('Title Page'!$B$9="L86_LT1",'[3]Fuel Rail Pressure Mult. Purple'!M$7,IF('Title Page'!$B$9="LT4",'[3]Fuel Rail Pressure Mult. Purple'!M$11,0))),0)))</f>
        <v>1.0487</v>
      </c>
      <c r="N7" s="28">
        <f>IF('Title Page'!$C$9="Blue",IF('Title Page'!$B$9="L83",'[3]Fuel Rail Pressure Mult. Blue'!N$3,IF('Title Page'!$B$9="L86_LT1",'[3]Fuel Rail Pressure Mult. Blue'!N$7,IF('Title Page'!$B$9="LT4",'[3]Fuel Rail Pressure Mult. Blue'!N$11,0))),IF('Title Page'!$C$9="Green",IF('Title Page'!$B$9="L83",'[3]Fuel Rail Pressure Mult. Green'!N$3,IF('Title Page'!$B$9="L86_LT1",'[3]Fuel Rail Pressure Mult. Green'!N$7,IF('Title Page'!$B$9="LT4",'[3]Fuel Rail Pressure Mult. Green'!N$11,0))),IF('Title Page'!$C$9="Purple",IF('Title Page'!$B$9="L83",'[3]Fuel Rail Pressure Mult. Purple'!N$3,IF('Title Page'!$B$9="L86_LT1",'[3]Fuel Rail Pressure Mult. Purple'!N$7,IF('Title Page'!$B$9="LT4",'[3]Fuel Rail Pressure Mult. Purple'!N$11,0))),0)))</f>
        <v>1.0973999999999999</v>
      </c>
      <c r="O7" s="28">
        <f>IF('Title Page'!$C$9="Blue",IF('Title Page'!$B$9="L83",'[3]Fuel Rail Pressure Mult. Blue'!O$3,IF('Title Page'!$B$9="L86_LT1",'[3]Fuel Rail Pressure Mult. Blue'!O$7,IF('Title Page'!$B$9="LT4",'[3]Fuel Rail Pressure Mult. Blue'!O$11,0))),IF('Title Page'!$C$9="Green",IF('Title Page'!$B$9="L83",'[3]Fuel Rail Pressure Mult. Green'!O$3,IF('Title Page'!$B$9="L86_LT1",'[3]Fuel Rail Pressure Mult. Green'!O$7,IF('Title Page'!$B$9="LT4",'[3]Fuel Rail Pressure Mult. Green'!O$11,0))),IF('Title Page'!$C$9="Purple",IF('Title Page'!$B$9="L83",'[3]Fuel Rail Pressure Mult. Purple'!O$3,IF('Title Page'!$B$9="L86_LT1",'[3]Fuel Rail Pressure Mult. Purple'!O$7,IF('Title Page'!$B$9="LT4",'[3]Fuel Rail Pressure Mult. Purple'!O$11,0))),0)))</f>
        <v>1.1867000000000001</v>
      </c>
      <c r="P7" s="28">
        <f>IF('Title Page'!$C$9="Blue",IF('Title Page'!$B$9="L83",'[3]Fuel Rail Pressure Mult. Blue'!P$3,IF('Title Page'!$B$9="L86_LT1",'[3]Fuel Rail Pressure Mult. Blue'!P$7,IF('Title Page'!$B$9="LT4",'[3]Fuel Rail Pressure Mult. Blue'!P$11,0))),IF('Title Page'!$C$9="Green",IF('Title Page'!$B$9="L83",'[3]Fuel Rail Pressure Mult. Green'!P$3,IF('Title Page'!$B$9="L86_LT1",'[3]Fuel Rail Pressure Mult. Green'!P$7,IF('Title Page'!$B$9="LT4",'[3]Fuel Rail Pressure Mult. Green'!P$11,0))),IF('Title Page'!$C$9="Purple",IF('Title Page'!$B$9="L83",'[3]Fuel Rail Pressure Mult. Purple'!P$3,IF('Title Page'!$B$9="L86_LT1",'[3]Fuel Rail Pressure Mult. Purple'!P$7,IF('Title Page'!$B$9="LT4",'[3]Fuel Rail Pressure Mult. Purple'!P$11,0))),0)))</f>
        <v>1.2273000000000001</v>
      </c>
      <c r="Q7" s="28">
        <f>IF('Title Page'!$C$9="Blue",IF('Title Page'!$B$9="L83",'[3]Fuel Rail Pressure Mult. Blue'!Q$3,IF('Title Page'!$B$9="L86_LT1",'[3]Fuel Rail Pressure Mult. Blue'!Q$7,IF('Title Page'!$B$9="LT4",'[3]Fuel Rail Pressure Mult. Blue'!Q$11,0))),IF('Title Page'!$C$9="Green",IF('Title Page'!$B$9="L83",'[3]Fuel Rail Pressure Mult. Green'!Q$3,IF('Title Page'!$B$9="L86_LT1",'[3]Fuel Rail Pressure Mult. Green'!Q$7,IF('Title Page'!$B$9="LT4",'[3]Fuel Rail Pressure Mult. Green'!Q$11,0))),IF('Title Page'!$C$9="Purple",IF('Title Page'!$B$9="L83",'[3]Fuel Rail Pressure Mult. Purple'!Q$3,IF('Title Page'!$B$9="L86_LT1",'[3]Fuel Rail Pressure Mult. Purple'!Q$7,IF('Title Page'!$B$9="LT4",'[3]Fuel Rail Pressure Mult. Purple'!Q$11,0))),0)))</f>
        <v>1.2679</v>
      </c>
      <c r="R7" s="28">
        <f>IF('Title Page'!$C$9="Blue",IF('Title Page'!$B$9="L83",'[3]Fuel Rail Pressure Mult. Blue'!R$3,IF('Title Page'!$B$9="L86_LT1",'[3]Fuel Rail Pressure Mult. Blue'!R$7,IF('Title Page'!$B$9="LT4",'[3]Fuel Rail Pressure Mult. Blue'!R$11,0))),IF('Title Page'!$C$9="Green",IF('Title Page'!$B$9="L83",'[3]Fuel Rail Pressure Mult. Green'!R$3,IF('Title Page'!$B$9="L86_LT1",'[3]Fuel Rail Pressure Mult. Green'!R$7,IF('Title Page'!$B$9="LT4",'[3]Fuel Rail Pressure Mult. Green'!R$11,0))),IF('Title Page'!$C$9="Purple",IF('Title Page'!$B$9="L83",'[3]Fuel Rail Pressure Mult. Purple'!R$3,IF('Title Page'!$B$9="L86_LT1",'[3]Fuel Rail Pressure Mult. Purple'!R$7,IF('Title Page'!$B$9="LT4",'[3]Fuel Rail Pressure Mult. Purple'!R$11,0))),0)))</f>
        <v>1.4272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6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14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0.20986772905550499</v>
      </c>
      <c r="C7" s="4">
        <f>'Fuel Pressure Multiplier 1'!C7</f>
        <v>0.33179999999999998</v>
      </c>
      <c r="D7" s="4">
        <f>'Fuel Pressure Multiplier 1'!D7</f>
        <v>0.46929999999999999</v>
      </c>
      <c r="E7" s="4">
        <f>'Fuel Pressure Multiplier 1'!E7</f>
        <v>0.57469999999999999</v>
      </c>
      <c r="F7" s="4">
        <f>'Fuel Pressure Multiplier 1'!F7</f>
        <v>0.6593</v>
      </c>
      <c r="G7" s="4">
        <f>'Fuel Pressure Multiplier 1'!G7</f>
        <v>0.72109999999999996</v>
      </c>
      <c r="H7" s="4">
        <f>'Fuel Pressure Multiplier 1'!H7</f>
        <v>0.78100000000000003</v>
      </c>
      <c r="I7" s="4">
        <f>'Fuel Pressure Multiplier 1'!I7</f>
        <v>0.83879999999999999</v>
      </c>
      <c r="J7" s="4">
        <f>'Fuel Pressure Multiplier 1'!J7</f>
        <v>0.89449999999999996</v>
      </c>
      <c r="K7" s="4">
        <f>'Fuel Pressure Multiplier 1'!K7</f>
        <v>0.94725000000000004</v>
      </c>
      <c r="L7" s="4">
        <f>'Fuel Pressure Multiplier 1'!L7</f>
        <v>1</v>
      </c>
      <c r="M7" s="4">
        <f>'Fuel Pressure Multiplier 1'!M7</f>
        <v>1.0487</v>
      </c>
      <c r="N7" s="4">
        <f>'Fuel Pressure Multiplier 1'!N7</f>
        <v>1.0973999999999999</v>
      </c>
      <c r="O7" s="4">
        <f>'Fuel Pressure Multiplier 1'!O7</f>
        <v>1.1867000000000001</v>
      </c>
      <c r="P7" s="4">
        <f>'Fuel Pressure Multiplier 1'!P7</f>
        <v>1.2273000000000001</v>
      </c>
      <c r="Q7" s="4">
        <f>'Fuel Pressure Multiplier 1'!Q7</f>
        <v>1.2679</v>
      </c>
      <c r="R7" s="4">
        <f>'Fuel Pressure Multiplier 1'!R7</f>
        <v>1.4272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12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14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0.20986772905550499</v>
      </c>
      <c r="C7" s="4">
        <f>'Fuel Pressure Multiplier 1'!C7</f>
        <v>0.33179999999999998</v>
      </c>
      <c r="D7" s="4">
        <f>'Fuel Pressure Multiplier 1'!D7</f>
        <v>0.46929999999999999</v>
      </c>
      <c r="E7" s="4">
        <f>'Fuel Pressure Multiplier 1'!E7</f>
        <v>0.57469999999999999</v>
      </c>
      <c r="F7" s="4">
        <f>'Fuel Pressure Multiplier 1'!F7</f>
        <v>0.6593</v>
      </c>
      <c r="G7" s="4">
        <f>'Fuel Pressure Multiplier 1'!G7</f>
        <v>0.72109999999999996</v>
      </c>
      <c r="H7" s="4">
        <f>'Fuel Pressure Multiplier 1'!H7</f>
        <v>0.78100000000000003</v>
      </c>
      <c r="I7" s="4">
        <f>'Fuel Pressure Multiplier 1'!I7</f>
        <v>0.83879999999999999</v>
      </c>
      <c r="J7" s="4">
        <f>'Fuel Pressure Multiplier 1'!J7</f>
        <v>0.89449999999999996</v>
      </c>
      <c r="K7" s="4">
        <f>'Fuel Pressure Multiplier 1'!K7</f>
        <v>0.94725000000000004</v>
      </c>
      <c r="L7" s="4">
        <f>'Fuel Pressure Multiplier 1'!L7</f>
        <v>1</v>
      </c>
      <c r="M7" s="4">
        <f>'Fuel Pressure Multiplier 1'!M7</f>
        <v>1.0487</v>
      </c>
      <c r="N7" s="4">
        <f>'Fuel Pressure Multiplier 1'!N7</f>
        <v>1.0973999999999999</v>
      </c>
      <c r="O7" s="4">
        <f>'Fuel Pressure Multiplier 1'!O7</f>
        <v>1.1867000000000001</v>
      </c>
      <c r="P7" s="4">
        <f>'Fuel Pressure Multiplier 1'!P7</f>
        <v>1.2273000000000001</v>
      </c>
      <c r="Q7" s="4">
        <f>'Fuel Pressure Multiplier 1'!Q7</f>
        <v>1.2679</v>
      </c>
      <c r="R7" s="4">
        <f>'Fuel Pressure Multiplier 1'!R7</f>
        <v>1.4272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14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1'!$F$7:$F$35,MATCH(B6,'[4]profile 1'!$E$7:$E$35,0),1)</f>
        <v>-4.107666015625E-2</v>
      </c>
      <c r="C7" s="32">
        <f>INDEX('[4]profile 1'!$F$7:$F$35,MATCH(C6,'[4]profile 1'!$E$7:$E$35,0),1)</f>
        <v>-5.40771484375E-2</v>
      </c>
      <c r="D7" s="32">
        <f>INDEX('[4]profile 1'!$F$7:$F$35,MATCH(D6,'[4]profile 1'!$E$7:$E$35,0),1)</f>
        <v>-8.966064453125E-2</v>
      </c>
      <c r="E7" s="32">
        <f>INDEX('[4]profile 1'!$F$7:$F$35,MATCH(E6,'[4]profile 1'!$E$7:$E$35,0),1)</f>
        <v>-7.60498046875E-2</v>
      </c>
      <c r="F7" s="32">
        <f>INDEX('[4]profile 1'!$F$7:$F$35,MATCH(F6,'[4]profile 1'!$E$7:$E$35,0),1)</f>
        <v>-9.21630859375E-2</v>
      </c>
      <c r="G7" s="32">
        <f>INDEX('[4]profile 1'!$F$7:$F$35,MATCH(G6,'[4]profile 1'!$E$7:$E$35,0),1)</f>
        <v>-9.3017578125E-2</v>
      </c>
      <c r="H7" s="32">
        <f>INDEX('[4]profile 1'!$F$7:$F$35,MATCH(H6,'[4]profile 1'!$E$7:$E$35,0),1)</f>
        <v>-0.100830078125</v>
      </c>
      <c r="I7" s="32">
        <f>INDEX('[4]profile 1'!$F$7:$F$35,MATCH(I6,'[4]profile 1'!$E$7:$E$35,0),1)</f>
        <v>-9.722900390625E-2</v>
      </c>
      <c r="J7" s="32">
        <f>INDEX('[4]profile 1'!$F$7:$F$35,MATCH(J6,'[4]profile 1'!$E$7:$E$35,0),1)</f>
        <v>-7.928466796875E-2</v>
      </c>
      <c r="K7" s="32">
        <f>INDEX('[4]profile 1'!$F$7:$F$35,MATCH(K6,'[4]profile 1'!$E$7:$E$35,0),1)</f>
        <v>-9.014892578125E-2</v>
      </c>
      <c r="L7" s="32">
        <f>INDEX('[4]profile 1'!$F$7:$F$35,MATCH(L6,'[4]profile 1'!$E$7:$E$35,0),1)</f>
        <v>-8.4741210937499978E-2</v>
      </c>
      <c r="M7" s="32">
        <f>INDEX('[4]profile 1'!$F$7:$F$35,MATCH(M6,'[4]profile 1'!$E$7:$E$35,0),1)</f>
        <v>-5.7397460937500006E-2</v>
      </c>
      <c r="N7" s="32">
        <f>INDEX('[4]profile 1'!$F$7:$F$35,MATCH(N6,'[4]profile 1'!$E$7:$E$35,0),1)</f>
        <v>-5.9716796874999978E-2</v>
      </c>
      <c r="O7" s="32">
        <f>INDEX('[4]profile 1'!$F$7:$F$35,MATCH(O6,'[4]profile 1'!$E$7:$E$35,0),1)</f>
        <v>-2.7490234374999978E-2</v>
      </c>
      <c r="P7" s="32">
        <f>INDEX('[4]profile 1'!$F$7:$F$35,MATCH(P6,'[4]profile 1'!$E$7:$E$35,0),1)</f>
        <v>-3.5644531249999778E-3</v>
      </c>
      <c r="Q7" s="32">
        <f>INDEX('[4]profile 1'!$F$7:$F$35,MATCH(Q6,'[4]profile 1'!$E$7:$E$35,0),1)</f>
        <v>1.8896484375000008E-2</v>
      </c>
      <c r="R7" s="32">
        <f>INDEX('[4]profile 1'!$F$7:$F$35,MATCH(R6,'[4]profile 1'!$E$7:$E$35,0),1)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Title Page</vt:lpstr>
      <vt:lpstr>Table of Contents</vt:lpstr>
      <vt:lpstr>Flow Rate</vt:lpstr>
      <vt:lpstr>Density Multiplier</vt:lpstr>
      <vt:lpstr>Alcohol Multiplier</vt:lpstr>
      <vt:lpstr>Fuel Pressure Multiplier 1</vt:lpstr>
      <vt:lpstr>Fuel Pressure Multiplier 2</vt:lpstr>
      <vt:lpstr>Fuel Pressure Multiplier 3</vt:lpstr>
      <vt:lpstr>Offset Profile 1</vt:lpstr>
      <vt:lpstr>Offset Profile 2</vt:lpstr>
      <vt:lpstr>Offset Profile 3</vt:lpstr>
      <vt:lpstr>Temperature Adder</vt:lpstr>
      <vt:lpstr>Temperature Adder Multiplier</vt:lpstr>
      <vt:lpstr>Short Pulse Limit</vt:lpstr>
      <vt:lpstr>Short Pulse Adder 1</vt:lpstr>
      <vt:lpstr>Short Pulse Adder 2</vt:lpstr>
      <vt:lpstr>Short Pulse Adder 3</vt:lpstr>
      <vt:lpstr>Injector Gain</vt:lpstr>
      <vt:lpstr>Gain vs. Cylinder</vt:lpstr>
      <vt:lpstr>Limits</vt:lpstr>
      <vt:lpstr>Injector Profiles</vt:lpstr>
      <vt:lpstr>Pull-in High Current</vt:lpstr>
      <vt:lpstr>Peak High Current</vt:lpstr>
      <vt:lpstr>Peak Low Current</vt:lpstr>
      <vt:lpstr>Bypass High Current</vt:lpstr>
      <vt:lpstr>Bypass Low Current</vt:lpstr>
      <vt:lpstr>Hold High Current</vt:lpstr>
      <vt:lpstr>Hold Low Current</vt:lpstr>
      <vt:lpstr>Peak Period</vt:lpstr>
      <vt:lpstr>Bypass Period</vt:lpstr>
      <vt:lpstr>Peak to Bypass Recharge</vt:lpstr>
      <vt:lpstr>Bypass to Hold Recharge</vt:lpstr>
      <vt:lpstr>Boost Profile</vt:lpstr>
      <vt:lpstr>HP Pump Maximum Pressure</vt:lpstr>
      <vt:lpstr>Desired Fuel Pres Airmass Axis</vt:lpstr>
      <vt:lpstr>Desired Fuel Pressure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2017-12-05T20:51:20Z</cp:lastPrinted>
  <dcterms:created xsi:type="dcterms:W3CDTF">2017-11-22T13:07:13Z</dcterms:created>
  <dcterms:modified xsi:type="dcterms:W3CDTF">2019-07-29T13:50:48Z</dcterms:modified>
</cp:coreProperties>
</file>